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25" activeTab="0"/>
  </bookViews>
  <sheets>
    <sheet name="总成绩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'总成绩'!$A$1:$L$57</definedName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<sst xmlns="http://schemas.openxmlformats.org/spreadsheetml/2006/main" count="218" uniqueCount="180">
  <si>
    <t xml:space="preserve">                                                         日期：2017年12月21日</t>
  </si>
  <si>
    <t>招考岗位</t>
  </si>
  <si>
    <t>序号</t>
  </si>
  <si>
    <t>姓名</t>
  </si>
  <si>
    <t>笔试成绩</t>
  </si>
  <si>
    <t>笔试权重后分数</t>
  </si>
  <si>
    <t>面试成绩</t>
  </si>
  <si>
    <t>面试权重后分数</t>
  </si>
  <si>
    <t>总成绩</t>
  </si>
  <si>
    <t>名次</t>
  </si>
  <si>
    <t>是否进入体检环节</t>
  </si>
  <si>
    <t>备注</t>
  </si>
  <si>
    <t>a101
小学语文</t>
  </si>
  <si>
    <t>a102
小学数学</t>
  </si>
  <si>
    <t>a103
小学英语</t>
  </si>
  <si>
    <t>a104
小学体育</t>
  </si>
  <si>
    <t>a105
小学音乐</t>
  </si>
  <si>
    <t>a106
小学美术</t>
  </si>
  <si>
    <t>计分员：</t>
  </si>
  <si>
    <t>核分员：</t>
  </si>
  <si>
    <t>监督员：</t>
  </si>
  <si>
    <t>雷鸣</t>
  </si>
  <si>
    <t>邓运芳</t>
  </si>
  <si>
    <t>张琪</t>
  </si>
  <si>
    <t>吴慧珊</t>
  </si>
  <si>
    <t>廖振静</t>
  </si>
  <si>
    <t>李丹燕</t>
  </si>
  <si>
    <t>余柳伶</t>
  </si>
  <si>
    <t>王燕波</t>
  </si>
  <si>
    <t>刘晶晶</t>
  </si>
  <si>
    <t>李晓丽</t>
  </si>
  <si>
    <t>欧阳晓燕</t>
  </si>
  <si>
    <t>黄浩</t>
  </si>
  <si>
    <t>86.46</t>
  </si>
  <si>
    <t>86.34</t>
  </si>
  <si>
    <t>85.48</t>
  </si>
  <si>
    <t>84.96</t>
  </si>
  <si>
    <t>84.61</t>
  </si>
  <si>
    <t>84.36</t>
  </si>
  <si>
    <t>83.73</t>
  </si>
  <si>
    <t>83.47</t>
  </si>
  <si>
    <t>82.35</t>
  </si>
  <si>
    <t>81.49</t>
  </si>
  <si>
    <t>80.08</t>
  </si>
  <si>
    <t>79.21</t>
  </si>
  <si>
    <t>78.35</t>
  </si>
  <si>
    <t>77.48</t>
  </si>
  <si>
    <t>77.22</t>
  </si>
  <si>
    <t>76.62</t>
  </si>
  <si>
    <t>76.47</t>
  </si>
  <si>
    <t>75.10</t>
  </si>
  <si>
    <t>73.35</t>
  </si>
  <si>
    <t>徐美宝</t>
  </si>
  <si>
    <t>梁欢娣</t>
  </si>
  <si>
    <t>刘家雯</t>
  </si>
  <si>
    <t>周嘉慧</t>
  </si>
  <si>
    <t>钟瑞香</t>
  </si>
  <si>
    <t>庄丽芬</t>
  </si>
  <si>
    <t>龙裕蓝</t>
  </si>
  <si>
    <t>87.76</t>
  </si>
  <si>
    <t>86.24</t>
  </si>
  <si>
    <t>85.99</t>
  </si>
  <si>
    <t>85.50</t>
  </si>
  <si>
    <t>84.98</t>
  </si>
  <si>
    <t>84.48</t>
  </si>
  <si>
    <t>83.48</t>
  </si>
  <si>
    <t>81.36</t>
  </si>
  <si>
    <t>80.48</t>
  </si>
  <si>
    <t>78.36</t>
  </si>
  <si>
    <t>王丹</t>
  </si>
  <si>
    <t>于滨彬</t>
  </si>
  <si>
    <t>李志梅</t>
  </si>
  <si>
    <t>杨锦</t>
  </si>
  <si>
    <t>88.99</t>
  </si>
  <si>
    <t>88.63</t>
  </si>
  <si>
    <t>85.34</t>
  </si>
  <si>
    <t>84.24</t>
  </si>
  <si>
    <t>82.08</t>
  </si>
  <si>
    <t>81.99</t>
  </si>
  <si>
    <t>80.60</t>
  </si>
  <si>
    <t>尹闹</t>
  </si>
  <si>
    <t>朱树雄</t>
  </si>
  <si>
    <t>陈星浩</t>
  </si>
  <si>
    <t>廖富健</t>
  </si>
  <si>
    <t>84.64</t>
  </si>
  <si>
    <t>84.10</t>
  </si>
  <si>
    <t>82.88</t>
  </si>
  <si>
    <t>77.87</t>
  </si>
  <si>
    <t>76.22</t>
  </si>
  <si>
    <t>74.97</t>
  </si>
  <si>
    <t>陈佳乐</t>
  </si>
  <si>
    <t>卢敏仪</t>
  </si>
  <si>
    <t>82.49</t>
  </si>
  <si>
    <t>80.72</t>
  </si>
  <si>
    <t>69.62</t>
  </si>
  <si>
    <t>王艳</t>
  </si>
  <si>
    <t>刘清</t>
  </si>
  <si>
    <t>周恩俏兮</t>
  </si>
  <si>
    <t>周缨</t>
  </si>
  <si>
    <t>80.20</t>
  </si>
  <si>
    <t>74.73</t>
  </si>
  <si>
    <t>74.58</t>
  </si>
  <si>
    <t>74.02</t>
  </si>
  <si>
    <t>陈飞林</t>
  </si>
  <si>
    <t>干文倩</t>
  </si>
  <si>
    <t>刘奕君</t>
  </si>
  <si>
    <t>杨扬</t>
  </si>
  <si>
    <t>林泽珊</t>
  </si>
  <si>
    <t>冯莉婷</t>
  </si>
  <si>
    <t>陈丽资</t>
  </si>
  <si>
    <t>张红秀</t>
  </si>
  <si>
    <t>0923</t>
  </si>
  <si>
    <t>3020</t>
  </si>
  <si>
    <t>1540</t>
  </si>
  <si>
    <t>9480</t>
  </si>
  <si>
    <t>8206</t>
  </si>
  <si>
    <t>2021</t>
  </si>
  <si>
    <t>1624</t>
  </si>
  <si>
    <t>5125</t>
  </si>
  <si>
    <t>0341</t>
  </si>
  <si>
    <t>0027</t>
  </si>
  <si>
    <t>1688</t>
  </si>
  <si>
    <t>6624</t>
  </si>
  <si>
    <t>9005</t>
  </si>
  <si>
    <t>7022</t>
  </si>
  <si>
    <t>2941</t>
  </si>
  <si>
    <t>2840</t>
  </si>
  <si>
    <t>6641</t>
  </si>
  <si>
    <t>1045</t>
  </si>
  <si>
    <t>5417</t>
  </si>
  <si>
    <t>6242</t>
  </si>
  <si>
    <t>3229</t>
  </si>
  <si>
    <t>2069</t>
  </si>
  <si>
    <t>5063</t>
  </si>
  <si>
    <t>6420</t>
  </si>
  <si>
    <t>0086</t>
  </si>
  <si>
    <t>1543</t>
  </si>
  <si>
    <t>2224</t>
  </si>
  <si>
    <t>3569</t>
  </si>
  <si>
    <t>184x</t>
  </si>
  <si>
    <t>0621</t>
  </si>
  <si>
    <t>6343</t>
  </si>
  <si>
    <t>4040</t>
  </si>
  <si>
    <t>564x</t>
  </si>
  <si>
    <t>0427</t>
  </si>
  <si>
    <t>7522</t>
  </si>
  <si>
    <t>0829</t>
  </si>
  <si>
    <t>5424</t>
  </si>
  <si>
    <t>0021</t>
  </si>
  <si>
    <t>0536</t>
  </si>
  <si>
    <t>6113</t>
  </si>
  <si>
    <t>0031</t>
  </si>
  <si>
    <t>7016</t>
  </si>
  <si>
    <t>8913</t>
  </si>
  <si>
    <t>6616</t>
  </si>
  <si>
    <t>6435</t>
  </si>
  <si>
    <t>0062</t>
  </si>
  <si>
    <t>3928</t>
  </si>
  <si>
    <t>0348</t>
  </si>
  <si>
    <t>3845</t>
  </si>
  <si>
    <t>2524</t>
  </si>
  <si>
    <t>0943</t>
  </si>
  <si>
    <t>0269</t>
  </si>
  <si>
    <t>身份证后四位</t>
  </si>
  <si>
    <t>2017年金湾区教师招聘总成绩公布表</t>
  </si>
  <si>
    <t>-</t>
  </si>
  <si>
    <t>面试缺考</t>
  </si>
  <si>
    <t>是</t>
  </si>
  <si>
    <t>林秋彤</t>
  </si>
  <si>
    <t>张莉莉</t>
  </si>
  <si>
    <t>梁淑敏</t>
  </si>
  <si>
    <t>温梓园</t>
  </si>
  <si>
    <t>杨丽诗</t>
  </si>
  <si>
    <t>陈映彤</t>
  </si>
  <si>
    <t>蔡于琪</t>
  </si>
  <si>
    <t>阮庆滔</t>
  </si>
  <si>
    <t>李黎明</t>
  </si>
  <si>
    <t>吴雪丽</t>
  </si>
  <si>
    <t>郭晓丹</t>
  </si>
  <si>
    <t>李娇娇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</si>
</sst>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2"/>
      <name val="宋体"/>
      <family val="0"/>
    </font>
    <font>
      <b/>
      <sz val="2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4" borderId="5" applyNumberFormat="0" applyAlignment="0" applyProtection="0"/>
    <xf numFmtId="0" fontId="5" fillId="21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17" fillId="15" borderId="0" applyNumberFormat="0" applyBorder="0" applyAlignment="0" applyProtection="0"/>
    <xf numFmtId="0" fontId="10" fillId="14" borderId="8" applyNumberFormat="0" applyAlignment="0" applyProtection="0"/>
    <xf numFmtId="0" fontId="8" fillId="7" borderId="5" applyNumberFormat="0" applyAlignment="0" applyProtection="0"/>
    <xf numFmtId="0" fontId="21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0" fillId="9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&#31532;&#19968;&#32452;&#65306;&#27599;&#20010;&#32771;&#29983;&#38754;&#35797;&#25104;&#32489;&#34920;&#65288;A101&#35821;&#2599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.&#31532;&#20108;&#32452;&#65306;&#27599;&#20010;&#32771;&#29983;&#38754;&#35797;&#25104;&#32489;&#34920;&#65288;A102&#25968;&#233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.&#31532;&#19977;&#32452;&#65306;&#27599;&#20010;&#32771;&#29983;&#38754;&#35797;&#25104;&#32489;&#34920;&#65288;A103&#33521;&#3582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.&#31532;&#20108;&#32452;&#65306;&#27599;&#20010;&#32771;&#29983;&#38754;&#35797;&#25104;&#32489;&#34920;&#65288;A104&#20307;&#3294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.&#31532;&#19977;&#32452;&#65306;&#27599;&#20010;&#32771;&#29983;&#38754;&#35797;&#25104;&#32489;&#34920;&#65288;A105&#23567;&#23398;&#38899;&#20048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.&#31532;&#19977;&#32452;&#65306;&#27599;&#20010;&#32771;&#29983;&#38754;&#35797;&#25104;&#32489;&#34920;&#65288;A106&#23567;&#23398;&#32654;&#2641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公布表"/>
      <sheetName val="面试成绩单"/>
      <sheetName val="面试1"/>
      <sheetName val="面试2"/>
      <sheetName val="面试3"/>
      <sheetName val="面试4"/>
      <sheetName val="面试5"/>
      <sheetName val="面试6"/>
      <sheetName val="面试7"/>
      <sheetName val="面试8"/>
      <sheetName val="面试9"/>
      <sheetName val="面试10"/>
      <sheetName val="面试11"/>
      <sheetName val="面试12"/>
      <sheetName val="面试13"/>
      <sheetName val="面试14"/>
      <sheetName val="面试15"/>
      <sheetName val="面试16"/>
      <sheetName val="面试17"/>
      <sheetName val="面试18"/>
      <sheetName val="面试19"/>
    </sheetNames>
    <sheetDataSet>
      <sheetData sheetId="0">
        <row r="3">
          <cell r="C3" t="str">
            <v>林秋彤</v>
          </cell>
          <cell r="D3" t="str">
            <v>441781199603250923</v>
          </cell>
          <cell r="E3" t="str">
            <v>A101小学语文</v>
          </cell>
          <cell r="F3" t="str">
            <v>86.46</v>
          </cell>
          <cell r="G3" t="str">
            <v>1</v>
          </cell>
          <cell r="H3">
            <v>78.68</v>
          </cell>
        </row>
        <row r="4">
          <cell r="C4" t="str">
            <v>雷鸣</v>
          </cell>
          <cell r="D4" t="str">
            <v>152630199211233020</v>
          </cell>
          <cell r="E4" t="str">
            <v>A101小学语文</v>
          </cell>
          <cell r="F4" t="str">
            <v>86.34</v>
          </cell>
          <cell r="G4" t="str">
            <v>2</v>
          </cell>
        </row>
        <row r="5">
          <cell r="C5" t="str">
            <v>张莉莉</v>
          </cell>
          <cell r="D5" t="str">
            <v>411422199306101540</v>
          </cell>
          <cell r="E5" t="str">
            <v>A101小学语文</v>
          </cell>
          <cell r="F5" t="str">
            <v>85.48</v>
          </cell>
          <cell r="G5" t="str">
            <v>3</v>
          </cell>
          <cell r="H5">
            <v>75.81</v>
          </cell>
        </row>
        <row r="6">
          <cell r="C6" t="str">
            <v>邓运芳</v>
          </cell>
          <cell r="D6" t="str">
            <v>430422199107229480</v>
          </cell>
          <cell r="E6" t="str">
            <v>A101小学语文</v>
          </cell>
          <cell r="F6" t="str">
            <v>84.96</v>
          </cell>
          <cell r="G6" t="str">
            <v>4</v>
          </cell>
          <cell r="H6">
            <v>73.41</v>
          </cell>
        </row>
        <row r="7">
          <cell r="C7" t="str">
            <v>梁淑敏</v>
          </cell>
          <cell r="D7" t="str">
            <v>440421199508148206</v>
          </cell>
          <cell r="E7" t="str">
            <v>A101小学语文</v>
          </cell>
          <cell r="F7" t="str">
            <v>84.61</v>
          </cell>
          <cell r="G7" t="str">
            <v>5</v>
          </cell>
          <cell r="H7">
            <v>84.9</v>
          </cell>
        </row>
        <row r="8">
          <cell r="C8" t="str">
            <v>温梓园</v>
          </cell>
          <cell r="D8" t="str">
            <v>441402199502192021</v>
          </cell>
          <cell r="E8" t="str">
            <v>A101小学语文</v>
          </cell>
          <cell r="F8" t="str">
            <v>84.36</v>
          </cell>
          <cell r="G8" t="str">
            <v>6</v>
          </cell>
          <cell r="H8">
            <v>81.53</v>
          </cell>
        </row>
        <row r="9">
          <cell r="C9" t="str">
            <v>张琪</v>
          </cell>
          <cell r="D9" t="str">
            <v>430724199509141624</v>
          </cell>
          <cell r="E9" t="str">
            <v>A101小学语文</v>
          </cell>
          <cell r="F9" t="str">
            <v>83.73</v>
          </cell>
          <cell r="G9" t="str">
            <v>7</v>
          </cell>
          <cell r="H9">
            <v>74.52</v>
          </cell>
        </row>
        <row r="10">
          <cell r="C10" t="str">
            <v>杨丽诗</v>
          </cell>
          <cell r="D10" t="str">
            <v>450924199305125125</v>
          </cell>
          <cell r="E10" t="str">
            <v>A101小学语文</v>
          </cell>
          <cell r="F10" t="str">
            <v>83.47</v>
          </cell>
          <cell r="G10" t="str">
            <v>8</v>
          </cell>
          <cell r="H10">
            <v>79.07</v>
          </cell>
        </row>
        <row r="11">
          <cell r="C11" t="str">
            <v>吴慧珊</v>
          </cell>
          <cell r="D11" t="str">
            <v>360430199303150341</v>
          </cell>
          <cell r="E11" t="str">
            <v>A101小学语文</v>
          </cell>
          <cell r="F11" t="str">
            <v>82.35</v>
          </cell>
          <cell r="G11" t="str">
            <v>9</v>
          </cell>
          <cell r="H11">
            <v>74.45</v>
          </cell>
        </row>
        <row r="12">
          <cell r="C12" t="str">
            <v>廖振静</v>
          </cell>
          <cell r="D12" t="str">
            <v>360725199101120027</v>
          </cell>
          <cell r="E12" t="str">
            <v>A101小学语文</v>
          </cell>
          <cell r="F12" t="str">
            <v>81.49</v>
          </cell>
          <cell r="G12" t="str">
            <v>10</v>
          </cell>
          <cell r="H12">
            <v>74.02</v>
          </cell>
        </row>
        <row r="13">
          <cell r="C13" t="str">
            <v>陈映彤</v>
          </cell>
          <cell r="D13" t="str">
            <v>440902199310271688</v>
          </cell>
          <cell r="E13" t="str">
            <v>A101小学语文</v>
          </cell>
          <cell r="F13" t="str">
            <v>80.08</v>
          </cell>
          <cell r="G13" t="str">
            <v>11</v>
          </cell>
          <cell r="H13">
            <v>79.53</v>
          </cell>
        </row>
        <row r="14">
          <cell r="C14" t="str">
            <v>李丹燕</v>
          </cell>
          <cell r="D14" t="str">
            <v>445121199407286624</v>
          </cell>
          <cell r="E14" t="str">
            <v>A101小学语文</v>
          </cell>
          <cell r="F14" t="str">
            <v>79.21</v>
          </cell>
          <cell r="G14" t="str">
            <v>12</v>
          </cell>
          <cell r="H14">
            <v>74.63</v>
          </cell>
        </row>
        <row r="15">
          <cell r="C15" t="str">
            <v>蔡于琪</v>
          </cell>
          <cell r="D15" t="str">
            <v>440402199510129005</v>
          </cell>
          <cell r="E15" t="str">
            <v>A101小学语文</v>
          </cell>
          <cell r="F15" t="str">
            <v>78.35</v>
          </cell>
          <cell r="G15" t="str">
            <v>13</v>
          </cell>
          <cell r="H15">
            <v>85.77</v>
          </cell>
        </row>
        <row r="16">
          <cell r="C16" t="str">
            <v>余柳伶</v>
          </cell>
          <cell r="D16" t="str">
            <v>441481199402257022</v>
          </cell>
          <cell r="E16" t="str">
            <v>A101小学语文</v>
          </cell>
          <cell r="F16" t="str">
            <v>77.48</v>
          </cell>
          <cell r="G16" t="str">
            <v>14</v>
          </cell>
          <cell r="H16">
            <v>78.45</v>
          </cell>
        </row>
        <row r="17">
          <cell r="C17" t="str">
            <v>王燕波</v>
          </cell>
          <cell r="D17" t="str">
            <v>142424198701272941</v>
          </cell>
          <cell r="E17" t="str">
            <v>A101小学语文</v>
          </cell>
          <cell r="F17" t="str">
            <v>77.22</v>
          </cell>
          <cell r="G17" t="str">
            <v>15</v>
          </cell>
          <cell r="H17">
            <v>68.2</v>
          </cell>
        </row>
        <row r="18">
          <cell r="C18" t="str">
            <v>刘晶晶</v>
          </cell>
          <cell r="D18" t="str">
            <v>340822199103032840</v>
          </cell>
          <cell r="E18" t="str">
            <v>A101小学语文</v>
          </cell>
          <cell r="F18" t="str">
            <v>76.62</v>
          </cell>
          <cell r="G18" t="str">
            <v>16</v>
          </cell>
          <cell r="H18">
            <v>72.91</v>
          </cell>
        </row>
        <row r="19">
          <cell r="C19" t="str">
            <v>李晓丽</v>
          </cell>
          <cell r="D19" t="str">
            <v>440582199601226641</v>
          </cell>
          <cell r="E19" t="str">
            <v>A101小学语文</v>
          </cell>
          <cell r="F19" t="str">
            <v>76.47</v>
          </cell>
          <cell r="G19" t="str">
            <v>17</v>
          </cell>
        </row>
        <row r="20">
          <cell r="C20" t="str">
            <v>欧阳晓燕</v>
          </cell>
          <cell r="D20" t="str">
            <v>441323199404051045</v>
          </cell>
          <cell r="E20" t="str">
            <v>A101小学语文</v>
          </cell>
          <cell r="F20" t="str">
            <v>75.10</v>
          </cell>
          <cell r="G20" t="str">
            <v>18</v>
          </cell>
          <cell r="H20">
            <v>72.51</v>
          </cell>
        </row>
        <row r="21">
          <cell r="C21" t="str">
            <v>黄浩</v>
          </cell>
          <cell r="D21" t="str">
            <v>440981199411165417</v>
          </cell>
          <cell r="E21" t="str">
            <v>A101小学语文</v>
          </cell>
          <cell r="F21" t="str">
            <v>73.35</v>
          </cell>
          <cell r="G21" t="str">
            <v>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公布表"/>
      <sheetName val="面试成绩单"/>
      <sheetName val="面试1"/>
      <sheetName val="面试2"/>
      <sheetName val="面试3"/>
      <sheetName val="面试4"/>
      <sheetName val="面试5"/>
      <sheetName val="面试6"/>
      <sheetName val="面试7"/>
      <sheetName val="面试8"/>
      <sheetName val="面试9"/>
      <sheetName val="面试10"/>
      <sheetName val="面试11"/>
      <sheetName val="面试12"/>
    </sheetNames>
    <sheetDataSet>
      <sheetData sheetId="0">
        <row r="3">
          <cell r="C3" t="str">
            <v>杨扬</v>
          </cell>
          <cell r="D3" t="str">
            <v>445281199403156242</v>
          </cell>
          <cell r="E3" t="str">
            <v>A102小学数学</v>
          </cell>
          <cell r="F3" t="str">
            <v>87.76</v>
          </cell>
          <cell r="G3" t="str">
            <v>1</v>
          </cell>
          <cell r="H3">
            <v>86.82</v>
          </cell>
        </row>
        <row r="4">
          <cell r="C4" t="str">
            <v>冯莉婷</v>
          </cell>
          <cell r="D4" t="str">
            <v>441781199412243229</v>
          </cell>
          <cell r="E4" t="str">
            <v>A102小学数学</v>
          </cell>
          <cell r="F4" t="str">
            <v>86.24</v>
          </cell>
          <cell r="G4" t="str">
            <v>2</v>
          </cell>
          <cell r="H4">
            <v>83.86</v>
          </cell>
        </row>
        <row r="5">
          <cell r="C5" t="str">
            <v>徐美宝</v>
          </cell>
          <cell r="D5" t="str">
            <v>442000199602292069</v>
          </cell>
          <cell r="E5" t="str">
            <v>A102小学数学</v>
          </cell>
          <cell r="F5" t="str">
            <v>85.99</v>
          </cell>
          <cell r="G5" t="str">
            <v>3</v>
          </cell>
          <cell r="H5">
            <v>82.07</v>
          </cell>
        </row>
        <row r="6">
          <cell r="C6" t="str">
            <v>陈丽资</v>
          </cell>
          <cell r="D6" t="str">
            <v>440883199511275063</v>
          </cell>
          <cell r="E6" t="str">
            <v>A102小学数学</v>
          </cell>
          <cell r="F6" t="str">
            <v>85.50</v>
          </cell>
          <cell r="G6" t="str">
            <v>4</v>
          </cell>
          <cell r="H6">
            <v>83.53</v>
          </cell>
        </row>
        <row r="7">
          <cell r="C7" t="str">
            <v>梁欢娣</v>
          </cell>
          <cell r="D7" t="str">
            <v>441322199512096420</v>
          </cell>
          <cell r="E7" t="str">
            <v>A102小学数学</v>
          </cell>
          <cell r="F7" t="str">
            <v>84.98</v>
          </cell>
          <cell r="G7" t="str">
            <v>5</v>
          </cell>
          <cell r="H7">
            <v>83.79</v>
          </cell>
        </row>
        <row r="8">
          <cell r="C8" t="str">
            <v>刘家雯</v>
          </cell>
          <cell r="D8" t="str">
            <v>445302199608180086</v>
          </cell>
          <cell r="E8" t="str">
            <v>A102小学数学</v>
          </cell>
          <cell r="F8" t="str">
            <v>84.48</v>
          </cell>
          <cell r="G8" t="str">
            <v>6</v>
          </cell>
          <cell r="H8">
            <v>80.37</v>
          </cell>
        </row>
        <row r="9">
          <cell r="C9" t="str">
            <v>周嘉慧</v>
          </cell>
          <cell r="D9" t="str">
            <v>441323199503071543</v>
          </cell>
          <cell r="E9" t="str">
            <v>A102小学数学</v>
          </cell>
          <cell r="F9" t="str">
            <v>83.73</v>
          </cell>
          <cell r="G9" t="str">
            <v>7</v>
          </cell>
        </row>
        <row r="10">
          <cell r="C10" t="str">
            <v>张红秀</v>
          </cell>
          <cell r="D10" t="str">
            <v>440223199610142224</v>
          </cell>
          <cell r="E10" t="str">
            <v>A102小学数学</v>
          </cell>
          <cell r="F10" t="str">
            <v>83.48</v>
          </cell>
          <cell r="G10" t="str">
            <v>8</v>
          </cell>
          <cell r="H10">
            <v>87.3</v>
          </cell>
        </row>
        <row r="11">
          <cell r="C11" t="str">
            <v>林泽珊</v>
          </cell>
          <cell r="D11" t="str">
            <v>445222199508103569</v>
          </cell>
          <cell r="E11" t="str">
            <v>A102小学数学</v>
          </cell>
          <cell r="F11" t="str">
            <v>81.36</v>
          </cell>
          <cell r="G11" t="str">
            <v>9</v>
          </cell>
          <cell r="H11">
            <v>89.05</v>
          </cell>
        </row>
        <row r="12">
          <cell r="C12" t="str">
            <v>钟瑞香</v>
          </cell>
          <cell r="D12" t="str">
            <v>44522419970127184x</v>
          </cell>
          <cell r="E12" t="str">
            <v>A102小学数学</v>
          </cell>
          <cell r="F12" t="str">
            <v>80.48</v>
          </cell>
          <cell r="G12" t="str">
            <v>10</v>
          </cell>
        </row>
        <row r="13">
          <cell r="C13" t="str">
            <v>庄丽芬</v>
          </cell>
          <cell r="D13" t="str">
            <v>445222199404140621</v>
          </cell>
          <cell r="E13" t="str">
            <v>A102小学数学</v>
          </cell>
          <cell r="F13" t="str">
            <v>78.36</v>
          </cell>
          <cell r="G13" t="str">
            <v>11</v>
          </cell>
          <cell r="H13">
            <v>80.3</v>
          </cell>
        </row>
        <row r="14">
          <cell r="C14" t="str">
            <v>龙裕蓝</v>
          </cell>
          <cell r="D14" t="str">
            <v>441424199604116343</v>
          </cell>
          <cell r="E14" t="str">
            <v>A102小学数学</v>
          </cell>
          <cell r="F14" t="str">
            <v>75.10</v>
          </cell>
          <cell r="G14" t="str">
            <v>12</v>
          </cell>
          <cell r="H14">
            <v>81.41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公布表"/>
      <sheetName val="面试成绩单"/>
      <sheetName val="面试1"/>
      <sheetName val="面试2"/>
      <sheetName val="面试3"/>
      <sheetName val="面试4"/>
      <sheetName val="面试5"/>
      <sheetName val="面试6"/>
      <sheetName val="面试7"/>
    </sheetNames>
    <sheetDataSet>
      <sheetData sheetId="0">
        <row r="3">
          <cell r="C3" t="str">
            <v>吴雪丽</v>
          </cell>
          <cell r="D3" t="str">
            <v>445222199304194040</v>
          </cell>
          <cell r="E3" t="str">
            <v>A103小学英语</v>
          </cell>
          <cell r="F3" t="str">
            <v>88.99</v>
          </cell>
          <cell r="G3" t="str">
            <v>1</v>
          </cell>
          <cell r="H3">
            <v>89.68</v>
          </cell>
        </row>
        <row r="4">
          <cell r="C4" t="str">
            <v>王丹</v>
          </cell>
          <cell r="D4" t="str">
            <v>42098219931212564x</v>
          </cell>
          <cell r="E4" t="str">
            <v>A103小学英语</v>
          </cell>
          <cell r="F4" t="str">
            <v>88.63</v>
          </cell>
          <cell r="G4" t="str">
            <v>2</v>
          </cell>
          <cell r="H4">
            <v>76.75</v>
          </cell>
        </row>
        <row r="5">
          <cell r="C5" t="str">
            <v>郭晓丹</v>
          </cell>
          <cell r="D5" t="str">
            <v>440902199609250427</v>
          </cell>
          <cell r="E5" t="str">
            <v>A103小学英语</v>
          </cell>
          <cell r="F5" t="str">
            <v>85.34</v>
          </cell>
          <cell r="G5" t="str">
            <v>3</v>
          </cell>
          <cell r="H5">
            <v>85.75</v>
          </cell>
        </row>
        <row r="6">
          <cell r="C6" t="str">
            <v>于滨彬</v>
          </cell>
          <cell r="D6" t="str">
            <v>130821199602297522</v>
          </cell>
          <cell r="E6" t="str">
            <v>A103小学英语</v>
          </cell>
          <cell r="F6" t="str">
            <v>84.24</v>
          </cell>
          <cell r="G6" t="str">
            <v>4</v>
          </cell>
          <cell r="H6">
            <v>73.29</v>
          </cell>
        </row>
        <row r="7">
          <cell r="C7" t="str">
            <v>李志梅</v>
          </cell>
          <cell r="D7" t="str">
            <v>440883199307070829</v>
          </cell>
          <cell r="E7" t="str">
            <v>A103小学英语</v>
          </cell>
          <cell r="F7" t="str">
            <v>82.08</v>
          </cell>
          <cell r="G7" t="str">
            <v>5</v>
          </cell>
          <cell r="H7">
            <v>73.93</v>
          </cell>
        </row>
        <row r="8">
          <cell r="C8" t="str">
            <v>李娇娇</v>
          </cell>
          <cell r="D8" t="str">
            <v>440983199503225424</v>
          </cell>
          <cell r="E8" t="str">
            <v>A103小学英语</v>
          </cell>
          <cell r="F8" t="str">
            <v>81.99</v>
          </cell>
          <cell r="G8" t="str">
            <v>6</v>
          </cell>
          <cell r="H8">
            <v>83.47</v>
          </cell>
        </row>
        <row r="9">
          <cell r="C9" t="str">
            <v>杨锦</v>
          </cell>
          <cell r="D9" t="str">
            <v>445222199512080021</v>
          </cell>
          <cell r="E9" t="str">
            <v>A103小学英语</v>
          </cell>
          <cell r="F9" t="str">
            <v>80.60</v>
          </cell>
          <cell r="G9" t="str">
            <v>7</v>
          </cell>
          <cell r="H9">
            <v>83.47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公布表"/>
      <sheetName val="面试成绩单"/>
      <sheetName val="面试1"/>
      <sheetName val="面试2"/>
      <sheetName val="面试3"/>
      <sheetName val="面试4"/>
      <sheetName val="面试5"/>
      <sheetName val="面试6"/>
    </sheetNames>
    <sheetDataSet>
      <sheetData sheetId="0">
        <row r="3">
          <cell r="C3" t="str">
            <v>尹闹</v>
          </cell>
          <cell r="D3" t="str">
            <v>420114199411020536</v>
          </cell>
          <cell r="E3" t="str">
            <v>A104小学体育</v>
          </cell>
          <cell r="F3" t="str">
            <v>84.64</v>
          </cell>
          <cell r="G3" t="str">
            <v>1</v>
          </cell>
          <cell r="H3">
            <v>82.99</v>
          </cell>
        </row>
        <row r="4">
          <cell r="C4" t="str">
            <v>阮庆滔</v>
          </cell>
          <cell r="D4" t="str">
            <v>440881199501236113</v>
          </cell>
          <cell r="E4" t="str">
            <v>A104小学体育</v>
          </cell>
          <cell r="F4" t="str">
            <v>84.10</v>
          </cell>
          <cell r="G4" t="str">
            <v>2</v>
          </cell>
          <cell r="H4">
            <v>86.11</v>
          </cell>
        </row>
        <row r="5">
          <cell r="C5" t="str">
            <v>朱树雄</v>
          </cell>
          <cell r="D5" t="str">
            <v>440281199609240031</v>
          </cell>
          <cell r="E5" t="str">
            <v>A104小学体育</v>
          </cell>
          <cell r="F5" t="str">
            <v>82.88</v>
          </cell>
          <cell r="G5" t="str">
            <v>3</v>
          </cell>
          <cell r="H5">
            <v>79.94</v>
          </cell>
        </row>
        <row r="6">
          <cell r="C6" t="str">
            <v>李黎明</v>
          </cell>
          <cell r="D6" t="str">
            <v>441424199509077016</v>
          </cell>
          <cell r="E6" t="str">
            <v>A104小学体育</v>
          </cell>
          <cell r="F6" t="str">
            <v>77.87</v>
          </cell>
          <cell r="G6" t="str">
            <v>4</v>
          </cell>
          <cell r="H6">
            <v>91.59</v>
          </cell>
        </row>
        <row r="7">
          <cell r="C7" t="str">
            <v>陈星浩</v>
          </cell>
          <cell r="D7" t="str">
            <v>440921199312048913</v>
          </cell>
          <cell r="E7" t="str">
            <v>A104小学体育</v>
          </cell>
          <cell r="F7" t="str">
            <v>76.22</v>
          </cell>
          <cell r="G7" t="str">
            <v>5</v>
          </cell>
          <cell r="H7">
            <v>78.31</v>
          </cell>
        </row>
        <row r="8">
          <cell r="C8" t="str">
            <v>廖富健</v>
          </cell>
          <cell r="D8" t="str">
            <v>441827199505096616</v>
          </cell>
          <cell r="E8" t="str">
            <v>A104小学体育</v>
          </cell>
          <cell r="F8" t="str">
            <v>74.97</v>
          </cell>
          <cell r="G8" t="str">
            <v>6</v>
          </cell>
          <cell r="H8">
            <v>86.19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公布表"/>
      <sheetName val="面试成绩单"/>
      <sheetName val="面试1"/>
      <sheetName val="面试2"/>
      <sheetName val="面试3"/>
    </sheetNames>
    <sheetDataSet>
      <sheetData sheetId="0">
        <row r="3">
          <cell r="C3" t="str">
            <v>陈飞林</v>
          </cell>
          <cell r="D3" t="str">
            <v>441621199308146435</v>
          </cell>
          <cell r="E3" t="str">
            <v>A105小学音乐</v>
          </cell>
          <cell r="F3" t="str">
            <v>82.49</v>
          </cell>
          <cell r="G3" t="str">
            <v>1</v>
          </cell>
          <cell r="H3">
            <v>91.72</v>
          </cell>
        </row>
        <row r="4">
          <cell r="C4" t="str">
            <v>陈佳乐</v>
          </cell>
          <cell r="D4" t="str">
            <v>430481199412260062</v>
          </cell>
          <cell r="E4" t="str">
            <v>A105小学音乐</v>
          </cell>
          <cell r="F4" t="str">
            <v>80.72</v>
          </cell>
          <cell r="G4" t="str">
            <v>2</v>
          </cell>
          <cell r="H4">
            <v>82.07</v>
          </cell>
        </row>
        <row r="5">
          <cell r="C5" t="str">
            <v>卢敏仪</v>
          </cell>
          <cell r="D5" t="str">
            <v>440182199512073928</v>
          </cell>
          <cell r="E5" t="str">
            <v>A105小学音乐</v>
          </cell>
          <cell r="F5" t="str">
            <v>69.62</v>
          </cell>
          <cell r="G5" t="str">
            <v>3</v>
          </cell>
          <cell r="H5">
            <v>72.08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公布表"/>
      <sheetName val="面试成绩单"/>
      <sheetName val="面试1"/>
      <sheetName val="面试2"/>
      <sheetName val="面试3"/>
      <sheetName val="面试4"/>
      <sheetName val="面试5"/>
      <sheetName val="面试6"/>
    </sheetNames>
    <sheetDataSet>
      <sheetData sheetId="0">
        <row r="3">
          <cell r="C3" t="str">
            <v>干文倩</v>
          </cell>
          <cell r="D3" t="str">
            <v>420704199111090348</v>
          </cell>
          <cell r="E3" t="str">
            <v>A106小学美术</v>
          </cell>
          <cell r="F3" t="str">
            <v>80.20</v>
          </cell>
          <cell r="G3" t="str">
            <v>1</v>
          </cell>
          <cell r="H3">
            <v>85.63</v>
          </cell>
        </row>
        <row r="4">
          <cell r="C4" t="str">
            <v>王艳</v>
          </cell>
          <cell r="D4" t="str">
            <v>420222199009053845</v>
          </cell>
          <cell r="E4" t="str">
            <v>A106小学美术</v>
          </cell>
          <cell r="F4" t="str">
            <v>77.48</v>
          </cell>
          <cell r="G4" t="str">
            <v>2</v>
          </cell>
        </row>
        <row r="5">
          <cell r="C5" t="str">
            <v>刘清</v>
          </cell>
          <cell r="D5" t="str">
            <v>360202199307152524</v>
          </cell>
          <cell r="E5" t="str">
            <v>A106小学美术</v>
          </cell>
          <cell r="F5" t="str">
            <v>74.97</v>
          </cell>
          <cell r="G5" t="str">
            <v>3</v>
          </cell>
          <cell r="H5">
            <v>73.61</v>
          </cell>
        </row>
        <row r="6">
          <cell r="C6" t="str">
            <v>周恩俏兮</v>
          </cell>
          <cell r="D6" t="str">
            <v>430623199612220943</v>
          </cell>
          <cell r="E6" t="str">
            <v>A106小学美术</v>
          </cell>
          <cell r="F6" t="str">
            <v>74.73</v>
          </cell>
          <cell r="G6" t="str">
            <v>4</v>
          </cell>
          <cell r="H6">
            <v>70.47</v>
          </cell>
        </row>
        <row r="7">
          <cell r="C7" t="str">
            <v>刘奕君</v>
          </cell>
          <cell r="D7" t="str">
            <v>430211199609070027</v>
          </cell>
          <cell r="E7" t="str">
            <v>A106小学美术</v>
          </cell>
          <cell r="F7" t="str">
            <v>74.58</v>
          </cell>
          <cell r="G7" t="str">
            <v>5</v>
          </cell>
          <cell r="H7">
            <v>83.29</v>
          </cell>
        </row>
        <row r="8">
          <cell r="C8" t="str">
            <v>周缨</v>
          </cell>
          <cell r="D8" t="str">
            <v>440923199510250269</v>
          </cell>
          <cell r="E8" t="str">
            <v>A106小学美术</v>
          </cell>
          <cell r="F8" t="str">
            <v>74.02</v>
          </cell>
          <cell r="G8" t="str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52">
      <selection activeCell="D59" sqref="D59"/>
    </sheetView>
  </sheetViews>
  <sheetFormatPr defaultColWidth="9.00390625" defaultRowHeight="14.25"/>
  <cols>
    <col min="1" max="1" width="14.50390625" style="2" customWidth="1"/>
    <col min="2" max="2" width="7.375" style="3" customWidth="1"/>
    <col min="3" max="3" width="15.50390625" style="4" customWidth="1"/>
    <col min="4" max="4" width="17.00390625" style="5" customWidth="1"/>
    <col min="5" max="6" width="10.50390625" style="3" customWidth="1"/>
    <col min="7" max="7" width="9.50390625" style="3" customWidth="1"/>
    <col min="8" max="8" width="10.25390625" style="3" customWidth="1"/>
    <col min="9" max="9" width="9.625" style="3" customWidth="1"/>
    <col min="10" max="10" width="8.875" style="3" customWidth="1"/>
    <col min="11" max="11" width="10.125" style="3" customWidth="1"/>
    <col min="12" max="12" width="9.75390625" style="29" customWidth="1"/>
    <col min="13" max="13" width="4.625" style="6" customWidth="1"/>
    <col min="14" max="16384" width="9.00390625" style="3" customWidth="1"/>
  </cols>
  <sheetData>
    <row r="1" spans="1:13" ht="37.5" customHeight="1">
      <c r="A1" s="23" t="s">
        <v>164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1"/>
    </row>
    <row r="2" spans="2:13" ht="19.5" customHeight="1">
      <c r="B2" s="24"/>
      <c r="C2" s="24"/>
      <c r="D2" s="7"/>
      <c r="E2" s="25" t="s">
        <v>0</v>
      </c>
      <c r="F2" s="25"/>
      <c r="G2" s="25"/>
      <c r="H2" s="25"/>
      <c r="I2" s="25"/>
      <c r="J2" s="25"/>
      <c r="K2" s="25"/>
      <c r="L2" s="25"/>
      <c r="M2" s="12"/>
    </row>
    <row r="3" spans="1:13" ht="36.75" customHeight="1">
      <c r="A3" s="18" t="s">
        <v>1</v>
      </c>
      <c r="B3" s="8" t="s">
        <v>2</v>
      </c>
      <c r="C3" s="19" t="s">
        <v>3</v>
      </c>
      <c r="D3" s="26" t="s">
        <v>163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14" t="s">
        <v>10</v>
      </c>
      <c r="L3" s="14" t="s">
        <v>11</v>
      </c>
      <c r="M3" s="13"/>
    </row>
    <row r="4" spans="1:13" ht="24.75" customHeight="1">
      <c r="A4" s="22" t="s">
        <v>12</v>
      </c>
      <c r="B4" s="8">
        <v>1</v>
      </c>
      <c r="C4" s="21" t="s">
        <v>168</v>
      </c>
      <c r="D4" s="20" t="s">
        <v>111</v>
      </c>
      <c r="E4" s="17" t="s">
        <v>33</v>
      </c>
      <c r="F4" s="9">
        <f aca="true" t="shared" si="0" ref="F4:F35">IF(ISERROR(ROUND(E4*0.4,2)),"",ROUND(E4*0.4,2))</f>
        <v>34.58</v>
      </c>
      <c r="G4" s="9">
        <f>VLOOKUP(C4,'[1]数据'!$C$3:$H$21,6,0)</f>
        <v>78.68</v>
      </c>
      <c r="H4" s="9">
        <f>IF(ISERROR(ROUND(G4*0.6,2)),"",ROUND(G4*0.6,2))</f>
        <v>47.21</v>
      </c>
      <c r="I4" s="9">
        <f aca="true" t="shared" si="1" ref="I4:I56">IF(ISERROR(F4+H4),"",(F4+H4))</f>
        <v>81.78999999999999</v>
      </c>
      <c r="J4" s="8">
        <f>IF(ISERROR(RANK(I4,$I$4:$I$22)),"",RANK(I4,$I$4:$I$22))</f>
        <v>4</v>
      </c>
      <c r="K4" s="30" t="s">
        <v>167</v>
      </c>
      <c r="L4" s="28"/>
      <c r="M4" s="13"/>
    </row>
    <row r="5" spans="1:13" ht="24.75" customHeight="1">
      <c r="A5" s="22"/>
      <c r="B5" s="8">
        <v>2</v>
      </c>
      <c r="C5" s="16" t="s">
        <v>21</v>
      </c>
      <c r="D5" s="20" t="s">
        <v>112</v>
      </c>
      <c r="E5" s="17" t="s">
        <v>34</v>
      </c>
      <c r="F5" s="9">
        <f t="shared" si="0"/>
        <v>34.54</v>
      </c>
      <c r="G5" s="27" t="s">
        <v>165</v>
      </c>
      <c r="H5" s="27" t="s">
        <v>165</v>
      </c>
      <c r="I5" s="9">
        <f>F5</f>
        <v>34.54</v>
      </c>
      <c r="J5" s="8">
        <f aca="true" t="shared" si="2" ref="J5:J22">IF(ISERROR(RANK(I5,$I$4:$I$22)),"",RANK(I5,$I$4:$I$22))</f>
        <v>17</v>
      </c>
      <c r="K5" s="14"/>
      <c r="L5" s="28" t="s">
        <v>166</v>
      </c>
      <c r="M5" s="13"/>
    </row>
    <row r="6" spans="1:13" ht="24.75" customHeight="1">
      <c r="A6" s="22"/>
      <c r="B6" s="8">
        <v>3</v>
      </c>
      <c r="C6" s="21" t="s">
        <v>169</v>
      </c>
      <c r="D6" s="20" t="s">
        <v>113</v>
      </c>
      <c r="E6" s="17" t="s">
        <v>35</v>
      </c>
      <c r="F6" s="9">
        <f t="shared" si="0"/>
        <v>34.19</v>
      </c>
      <c r="G6" s="9">
        <f>VLOOKUP(C6,'[1]数据'!$C$3:$H$21,6,0)</f>
        <v>75.81</v>
      </c>
      <c r="H6" s="9">
        <f aca="true" t="shared" si="3" ref="H5:H56">IF(ISERROR(ROUND(G6*0.6,2)),"",ROUND(G6*0.6,2))</f>
        <v>45.49</v>
      </c>
      <c r="I6" s="9">
        <f t="shared" si="1"/>
        <v>79.68</v>
      </c>
      <c r="J6" s="8">
        <f t="shared" si="2"/>
        <v>7</v>
      </c>
      <c r="K6" s="30" t="s">
        <v>167</v>
      </c>
      <c r="L6" s="28"/>
      <c r="M6" s="13"/>
    </row>
    <row r="7" spans="1:13" ht="24.75" customHeight="1">
      <c r="A7" s="22"/>
      <c r="B7" s="8">
        <v>4</v>
      </c>
      <c r="C7" s="16" t="s">
        <v>22</v>
      </c>
      <c r="D7" s="20" t="s">
        <v>114</v>
      </c>
      <c r="E7" s="17" t="s">
        <v>36</v>
      </c>
      <c r="F7" s="9">
        <f t="shared" si="0"/>
        <v>33.98</v>
      </c>
      <c r="G7" s="9">
        <f>VLOOKUP(C7,'[1]数据'!$C$3:$H$21,6,0)</f>
        <v>73.41</v>
      </c>
      <c r="H7" s="9">
        <f t="shared" si="3"/>
        <v>44.05</v>
      </c>
      <c r="I7" s="9">
        <f t="shared" si="1"/>
        <v>78.03</v>
      </c>
      <c r="J7" s="8">
        <f t="shared" si="2"/>
        <v>10</v>
      </c>
      <c r="K7" s="14"/>
      <c r="L7" s="28"/>
      <c r="M7" s="13"/>
    </row>
    <row r="8" spans="1:13" ht="24.75" customHeight="1">
      <c r="A8" s="22"/>
      <c r="B8" s="8">
        <v>5</v>
      </c>
      <c r="C8" s="21" t="s">
        <v>170</v>
      </c>
      <c r="D8" s="20" t="s">
        <v>115</v>
      </c>
      <c r="E8" s="17" t="s">
        <v>37</v>
      </c>
      <c r="F8" s="9">
        <f t="shared" si="0"/>
        <v>33.84</v>
      </c>
      <c r="G8" s="9">
        <f>VLOOKUP(C8,'[1]数据'!$C$3:$H$21,6,0)</f>
        <v>84.9</v>
      </c>
      <c r="H8" s="9">
        <f t="shared" si="3"/>
        <v>50.94</v>
      </c>
      <c r="I8" s="9">
        <f t="shared" si="1"/>
        <v>84.78</v>
      </c>
      <c r="J8" s="8">
        <f t="shared" si="2"/>
        <v>1</v>
      </c>
      <c r="K8" s="30" t="s">
        <v>167</v>
      </c>
      <c r="L8" s="28"/>
      <c r="M8" s="13"/>
    </row>
    <row r="9" spans="1:13" ht="24.75" customHeight="1">
      <c r="A9" s="22"/>
      <c r="B9" s="8">
        <v>6</v>
      </c>
      <c r="C9" s="21" t="s">
        <v>171</v>
      </c>
      <c r="D9" s="20" t="s">
        <v>116</v>
      </c>
      <c r="E9" s="17" t="s">
        <v>38</v>
      </c>
      <c r="F9" s="9">
        <f t="shared" si="0"/>
        <v>33.74</v>
      </c>
      <c r="G9" s="9">
        <f>VLOOKUP(C9,'[1]数据'!$C$3:$H$21,6,0)</f>
        <v>81.53</v>
      </c>
      <c r="H9" s="9">
        <f t="shared" si="3"/>
        <v>48.92</v>
      </c>
      <c r="I9" s="9">
        <f t="shared" si="1"/>
        <v>82.66</v>
      </c>
      <c r="J9" s="8">
        <f t="shared" si="2"/>
        <v>3</v>
      </c>
      <c r="K9" s="30" t="s">
        <v>167</v>
      </c>
      <c r="L9" s="28"/>
      <c r="M9" s="13"/>
    </row>
    <row r="10" spans="1:13" ht="24.75" customHeight="1">
      <c r="A10" s="22"/>
      <c r="B10" s="8">
        <v>7</v>
      </c>
      <c r="C10" s="16" t="s">
        <v>23</v>
      </c>
      <c r="D10" s="20" t="s">
        <v>117</v>
      </c>
      <c r="E10" s="17" t="s">
        <v>39</v>
      </c>
      <c r="F10" s="9">
        <f t="shared" si="0"/>
        <v>33.49</v>
      </c>
      <c r="G10" s="9">
        <f>VLOOKUP(C10,'[1]数据'!$C$3:$H$21,6,0)</f>
        <v>74.52</v>
      </c>
      <c r="H10" s="9">
        <f t="shared" si="3"/>
        <v>44.71</v>
      </c>
      <c r="I10" s="9">
        <f t="shared" si="1"/>
        <v>78.2</v>
      </c>
      <c r="J10" s="8">
        <f t="shared" si="2"/>
        <v>8</v>
      </c>
      <c r="K10" s="14"/>
      <c r="L10" s="28"/>
      <c r="M10" s="13"/>
    </row>
    <row r="11" spans="1:13" ht="24.75" customHeight="1">
      <c r="A11" s="22"/>
      <c r="B11" s="8">
        <v>8</v>
      </c>
      <c r="C11" s="21" t="s">
        <v>172</v>
      </c>
      <c r="D11" s="20" t="s">
        <v>118</v>
      </c>
      <c r="E11" s="17" t="s">
        <v>40</v>
      </c>
      <c r="F11" s="9">
        <f t="shared" si="0"/>
        <v>33.39</v>
      </c>
      <c r="G11" s="9">
        <f>VLOOKUP(C11,'[1]数据'!$C$3:$H$21,6,0)</f>
        <v>79.07</v>
      </c>
      <c r="H11" s="9">
        <f t="shared" si="3"/>
        <v>47.44</v>
      </c>
      <c r="I11" s="9">
        <f t="shared" si="1"/>
        <v>80.83</v>
      </c>
      <c r="J11" s="8">
        <f t="shared" si="2"/>
        <v>5</v>
      </c>
      <c r="K11" s="30" t="s">
        <v>167</v>
      </c>
      <c r="L11" s="28"/>
      <c r="M11" s="13"/>
    </row>
    <row r="12" spans="1:13" ht="24.75" customHeight="1">
      <c r="A12" s="22"/>
      <c r="B12" s="8">
        <v>9</v>
      </c>
      <c r="C12" s="16" t="s">
        <v>24</v>
      </c>
      <c r="D12" s="20" t="s">
        <v>119</v>
      </c>
      <c r="E12" s="17" t="s">
        <v>41</v>
      </c>
      <c r="F12" s="9">
        <f t="shared" si="0"/>
        <v>32.94</v>
      </c>
      <c r="G12" s="9">
        <f>VLOOKUP(C12,'[1]数据'!$C$3:$H$21,6,0)</f>
        <v>74.45</v>
      </c>
      <c r="H12" s="9">
        <f t="shared" si="3"/>
        <v>44.67</v>
      </c>
      <c r="I12" s="9">
        <f t="shared" si="1"/>
        <v>77.61</v>
      </c>
      <c r="J12" s="8">
        <f t="shared" si="2"/>
        <v>11</v>
      </c>
      <c r="K12" s="14"/>
      <c r="L12" s="28"/>
      <c r="M12" s="13"/>
    </row>
    <row r="13" spans="1:13" ht="24.75" customHeight="1">
      <c r="A13" s="22"/>
      <c r="B13" s="8">
        <v>10</v>
      </c>
      <c r="C13" s="16" t="s">
        <v>25</v>
      </c>
      <c r="D13" s="20" t="s">
        <v>120</v>
      </c>
      <c r="E13" s="17" t="s">
        <v>42</v>
      </c>
      <c r="F13" s="9">
        <f t="shared" si="0"/>
        <v>32.6</v>
      </c>
      <c r="G13" s="9">
        <f>VLOOKUP(C13,'[1]数据'!$C$3:$H$21,6,0)</f>
        <v>74.02</v>
      </c>
      <c r="H13" s="9">
        <f t="shared" si="3"/>
        <v>44.41</v>
      </c>
      <c r="I13" s="9">
        <f t="shared" si="1"/>
        <v>77.00999999999999</v>
      </c>
      <c r="J13" s="8">
        <f t="shared" si="2"/>
        <v>12</v>
      </c>
      <c r="K13" s="14"/>
      <c r="L13" s="28"/>
      <c r="M13" s="13"/>
    </row>
    <row r="14" spans="1:13" ht="24.75" customHeight="1">
      <c r="A14" s="22"/>
      <c r="B14" s="8">
        <v>11</v>
      </c>
      <c r="C14" s="21" t="s">
        <v>173</v>
      </c>
      <c r="D14" s="20" t="s">
        <v>121</v>
      </c>
      <c r="E14" s="17" t="s">
        <v>43</v>
      </c>
      <c r="F14" s="9">
        <f t="shared" si="0"/>
        <v>32.03</v>
      </c>
      <c r="G14" s="9">
        <f>VLOOKUP(C14,'[1]数据'!$C$3:$H$21,6,0)</f>
        <v>79.53</v>
      </c>
      <c r="H14" s="9">
        <f t="shared" si="3"/>
        <v>47.72</v>
      </c>
      <c r="I14" s="9">
        <f t="shared" si="1"/>
        <v>79.75</v>
      </c>
      <c r="J14" s="8">
        <f t="shared" si="2"/>
        <v>6</v>
      </c>
      <c r="K14" s="30" t="s">
        <v>167</v>
      </c>
      <c r="L14" s="28"/>
      <c r="M14" s="13"/>
    </row>
    <row r="15" spans="1:13" ht="24.75" customHeight="1">
      <c r="A15" s="22"/>
      <c r="B15" s="8">
        <v>12</v>
      </c>
      <c r="C15" s="16" t="s">
        <v>26</v>
      </c>
      <c r="D15" s="20" t="s">
        <v>122</v>
      </c>
      <c r="E15" s="17" t="s">
        <v>44</v>
      </c>
      <c r="F15" s="9">
        <f t="shared" si="0"/>
        <v>31.68</v>
      </c>
      <c r="G15" s="9">
        <f>VLOOKUP(C15,'[1]数据'!$C$3:$H$21,6,0)</f>
        <v>74.63</v>
      </c>
      <c r="H15" s="9">
        <f t="shared" si="3"/>
        <v>44.78</v>
      </c>
      <c r="I15" s="9">
        <f t="shared" si="1"/>
        <v>76.46000000000001</v>
      </c>
      <c r="J15" s="8">
        <f t="shared" si="2"/>
        <v>13</v>
      </c>
      <c r="K15" s="14"/>
      <c r="L15" s="28"/>
      <c r="M15" s="13"/>
    </row>
    <row r="16" spans="1:13" ht="24.75" customHeight="1">
      <c r="A16" s="22"/>
      <c r="B16" s="8">
        <v>13</v>
      </c>
      <c r="C16" s="21" t="s">
        <v>174</v>
      </c>
      <c r="D16" s="20" t="s">
        <v>123</v>
      </c>
      <c r="E16" s="17" t="s">
        <v>45</v>
      </c>
      <c r="F16" s="9">
        <f t="shared" si="0"/>
        <v>31.34</v>
      </c>
      <c r="G16" s="9">
        <f>VLOOKUP(C16,'[1]数据'!$C$3:$H$21,6,0)</f>
        <v>85.77</v>
      </c>
      <c r="H16" s="9">
        <f t="shared" si="3"/>
        <v>51.46</v>
      </c>
      <c r="I16" s="9">
        <f t="shared" si="1"/>
        <v>82.8</v>
      </c>
      <c r="J16" s="8">
        <f t="shared" si="2"/>
        <v>2</v>
      </c>
      <c r="K16" s="30" t="s">
        <v>167</v>
      </c>
      <c r="L16" s="28"/>
      <c r="M16" s="13"/>
    </row>
    <row r="17" spans="1:13" ht="24.75" customHeight="1">
      <c r="A17" s="22"/>
      <c r="B17" s="8">
        <v>14</v>
      </c>
      <c r="C17" s="16" t="s">
        <v>27</v>
      </c>
      <c r="D17" s="20" t="s">
        <v>124</v>
      </c>
      <c r="E17" s="17" t="s">
        <v>46</v>
      </c>
      <c r="F17" s="9">
        <f t="shared" si="0"/>
        <v>30.99</v>
      </c>
      <c r="G17" s="9">
        <f>VLOOKUP(C17,'[1]数据'!$C$3:$H$21,6,0)</f>
        <v>78.45</v>
      </c>
      <c r="H17" s="9">
        <f t="shared" si="3"/>
        <v>47.07</v>
      </c>
      <c r="I17" s="9">
        <f t="shared" si="1"/>
        <v>78.06</v>
      </c>
      <c r="J17" s="8">
        <f t="shared" si="2"/>
        <v>9</v>
      </c>
      <c r="K17" s="14">
        <f>IF(OR(J17=1,J17=2,J17=3,J17=4),"是","")</f>
      </c>
      <c r="L17" s="28"/>
      <c r="M17" s="13"/>
    </row>
    <row r="18" spans="1:13" ht="24.75" customHeight="1">
      <c r="A18" s="22"/>
      <c r="B18" s="8">
        <v>15</v>
      </c>
      <c r="C18" s="16" t="s">
        <v>28</v>
      </c>
      <c r="D18" s="20" t="s">
        <v>125</v>
      </c>
      <c r="E18" s="17" t="s">
        <v>47</v>
      </c>
      <c r="F18" s="9">
        <f t="shared" si="0"/>
        <v>30.89</v>
      </c>
      <c r="G18" s="9">
        <f>VLOOKUP(C18,'[1]数据'!$C$3:$H$21,6,0)</f>
        <v>68.2</v>
      </c>
      <c r="H18" s="9">
        <f t="shared" si="3"/>
        <v>40.92</v>
      </c>
      <c r="I18" s="9">
        <f t="shared" si="1"/>
        <v>71.81</v>
      </c>
      <c r="J18" s="8">
        <f t="shared" si="2"/>
        <v>16</v>
      </c>
      <c r="K18" s="14">
        <f>IF(OR(J18=1,J18=2,J18=3,J18=4),"是","")</f>
      </c>
      <c r="L18" s="28"/>
      <c r="M18" s="13"/>
    </row>
    <row r="19" spans="1:13" ht="24.75" customHeight="1">
      <c r="A19" s="22"/>
      <c r="B19" s="8">
        <v>16</v>
      </c>
      <c r="C19" s="16" t="s">
        <v>29</v>
      </c>
      <c r="D19" s="20" t="s">
        <v>126</v>
      </c>
      <c r="E19" s="17" t="s">
        <v>48</v>
      </c>
      <c r="F19" s="9">
        <f t="shared" si="0"/>
        <v>30.65</v>
      </c>
      <c r="G19" s="9">
        <f>VLOOKUP(C19,'[1]数据'!$C$3:$H$21,6,0)</f>
        <v>72.91</v>
      </c>
      <c r="H19" s="9">
        <f t="shared" si="3"/>
        <v>43.75</v>
      </c>
      <c r="I19" s="9">
        <f t="shared" si="1"/>
        <v>74.4</v>
      </c>
      <c r="J19" s="8">
        <f t="shared" si="2"/>
        <v>14</v>
      </c>
      <c r="K19" s="14">
        <f>IF(OR(J19=1,J19=2,J19=3,J19=4),"是","")</f>
      </c>
      <c r="L19" s="28"/>
      <c r="M19" s="13"/>
    </row>
    <row r="20" spans="1:13" ht="24.75" customHeight="1">
      <c r="A20" s="22"/>
      <c r="B20" s="8">
        <v>17</v>
      </c>
      <c r="C20" s="16" t="s">
        <v>30</v>
      </c>
      <c r="D20" s="20" t="s">
        <v>127</v>
      </c>
      <c r="E20" s="17" t="s">
        <v>49</v>
      </c>
      <c r="F20" s="9">
        <f t="shared" si="0"/>
        <v>30.59</v>
      </c>
      <c r="G20" s="27" t="s">
        <v>165</v>
      </c>
      <c r="H20" s="27" t="s">
        <v>165</v>
      </c>
      <c r="I20" s="9">
        <f>F20</f>
        <v>30.59</v>
      </c>
      <c r="J20" s="8">
        <f t="shared" si="2"/>
        <v>18</v>
      </c>
      <c r="K20" s="14"/>
      <c r="L20" s="28" t="s">
        <v>166</v>
      </c>
      <c r="M20" s="13"/>
    </row>
    <row r="21" spans="1:13" ht="24.75" customHeight="1">
      <c r="A21" s="22"/>
      <c r="B21" s="8">
        <v>18</v>
      </c>
      <c r="C21" s="16" t="s">
        <v>31</v>
      </c>
      <c r="D21" s="20" t="s">
        <v>128</v>
      </c>
      <c r="E21" s="17" t="s">
        <v>50</v>
      </c>
      <c r="F21" s="9">
        <f t="shared" si="0"/>
        <v>30.04</v>
      </c>
      <c r="G21" s="9">
        <f>VLOOKUP(C21,'[1]数据'!$C$3:$H$21,6,0)</f>
        <v>72.51</v>
      </c>
      <c r="H21" s="9">
        <f t="shared" si="3"/>
        <v>43.51</v>
      </c>
      <c r="I21" s="9">
        <f t="shared" si="1"/>
        <v>73.55</v>
      </c>
      <c r="J21" s="8">
        <f t="shared" si="2"/>
        <v>15</v>
      </c>
      <c r="K21" s="14"/>
      <c r="L21" s="28"/>
      <c r="M21" s="13"/>
    </row>
    <row r="22" spans="1:13" ht="24.75" customHeight="1">
      <c r="A22" s="22"/>
      <c r="B22" s="8">
        <v>19</v>
      </c>
      <c r="C22" s="16" t="s">
        <v>32</v>
      </c>
      <c r="D22" s="20" t="s">
        <v>129</v>
      </c>
      <c r="E22" s="17" t="s">
        <v>51</v>
      </c>
      <c r="F22" s="9">
        <f t="shared" si="0"/>
        <v>29.34</v>
      </c>
      <c r="G22" s="27" t="s">
        <v>165</v>
      </c>
      <c r="H22" s="27" t="s">
        <v>165</v>
      </c>
      <c r="I22" s="9">
        <f>F22</f>
        <v>29.34</v>
      </c>
      <c r="J22" s="8">
        <f t="shared" si="2"/>
        <v>19</v>
      </c>
      <c r="K22" s="14"/>
      <c r="L22" s="28" t="s">
        <v>166</v>
      </c>
      <c r="M22" s="13"/>
    </row>
    <row r="23" spans="1:13" ht="24.75" customHeight="1">
      <c r="A23" s="22" t="s">
        <v>13</v>
      </c>
      <c r="B23" s="8">
        <v>1</v>
      </c>
      <c r="C23" s="21" t="s">
        <v>106</v>
      </c>
      <c r="D23" s="20" t="s">
        <v>130</v>
      </c>
      <c r="E23" s="17" t="s">
        <v>59</v>
      </c>
      <c r="F23" s="9">
        <f t="shared" si="0"/>
        <v>35.1</v>
      </c>
      <c r="G23" s="9">
        <f>VLOOKUP(C23,'[2]数据'!$C$3:$H$14,6,0)</f>
        <v>86.82</v>
      </c>
      <c r="H23" s="9">
        <f t="shared" si="3"/>
        <v>52.09</v>
      </c>
      <c r="I23" s="9">
        <f t="shared" si="1"/>
        <v>87.19</v>
      </c>
      <c r="J23" s="8">
        <f>IF(ISERROR(RANK(I23,$I$23:$I$34)),"",RANK(I23,$I$23:$I$34))</f>
        <v>1</v>
      </c>
      <c r="K23" s="14" t="str">
        <f>IF(OR(J23=1,J23=2,J23=3,J23=4),"是","")</f>
        <v>是</v>
      </c>
      <c r="L23" s="28"/>
      <c r="M23" s="13"/>
    </row>
    <row r="24" spans="1:13" ht="24.75" customHeight="1">
      <c r="A24" s="22"/>
      <c r="B24" s="8">
        <v>2</v>
      </c>
      <c r="C24" s="21" t="s">
        <v>108</v>
      </c>
      <c r="D24" s="20" t="s">
        <v>131</v>
      </c>
      <c r="E24" s="17" t="s">
        <v>60</v>
      </c>
      <c r="F24" s="9">
        <f t="shared" si="0"/>
        <v>34.5</v>
      </c>
      <c r="G24" s="9">
        <f>VLOOKUP(C24,'[2]数据'!$C$3:$H$14,6,0)</f>
        <v>83.86</v>
      </c>
      <c r="H24" s="9">
        <f t="shared" si="3"/>
        <v>50.32</v>
      </c>
      <c r="I24" s="9">
        <f t="shared" si="1"/>
        <v>84.82</v>
      </c>
      <c r="J24" s="8">
        <f aca="true" t="shared" si="4" ref="J24:J33">IF(ISERROR(RANK(I24,$I$23:$I$34)),"",RANK(I24,$I$23:$I$34))</f>
        <v>4</v>
      </c>
      <c r="K24" s="14" t="str">
        <f>IF(OR(J24=1,J24=2,J24=3,J24=4),"是","")</f>
        <v>是</v>
      </c>
      <c r="L24" s="28"/>
      <c r="M24" s="13"/>
    </row>
    <row r="25" spans="1:13" ht="24.75" customHeight="1">
      <c r="A25" s="22"/>
      <c r="B25" s="8">
        <v>3</v>
      </c>
      <c r="C25" s="16" t="s">
        <v>52</v>
      </c>
      <c r="D25" s="20" t="s">
        <v>132</v>
      </c>
      <c r="E25" s="17" t="s">
        <v>61</v>
      </c>
      <c r="F25" s="9">
        <f t="shared" si="0"/>
        <v>34.4</v>
      </c>
      <c r="G25" s="9">
        <f>VLOOKUP(C25,'[2]数据'!$C$3:$H$14,6,0)</f>
        <v>82.07</v>
      </c>
      <c r="H25" s="9">
        <f t="shared" si="3"/>
        <v>49.24</v>
      </c>
      <c r="I25" s="9">
        <f t="shared" si="1"/>
        <v>83.64</v>
      </c>
      <c r="J25" s="8">
        <f t="shared" si="4"/>
        <v>7</v>
      </c>
      <c r="K25" s="14"/>
      <c r="L25" s="28"/>
      <c r="M25" s="13"/>
    </row>
    <row r="26" spans="1:13" ht="24.75" customHeight="1">
      <c r="A26" s="22"/>
      <c r="B26" s="8">
        <v>4</v>
      </c>
      <c r="C26" s="21" t="s">
        <v>109</v>
      </c>
      <c r="D26" s="20" t="s">
        <v>133</v>
      </c>
      <c r="E26" s="17" t="s">
        <v>62</v>
      </c>
      <c r="F26" s="9">
        <f t="shared" si="0"/>
        <v>34.2</v>
      </c>
      <c r="G26" s="9">
        <f>VLOOKUP(C26,'[2]数据'!$C$3:$H$14,6,0)</f>
        <v>83.53</v>
      </c>
      <c r="H26" s="9">
        <f t="shared" si="3"/>
        <v>50.12</v>
      </c>
      <c r="I26" s="9">
        <f t="shared" si="1"/>
        <v>84.32</v>
      </c>
      <c r="J26" s="8">
        <f t="shared" si="4"/>
        <v>5</v>
      </c>
      <c r="K26" s="14"/>
      <c r="L26" s="28"/>
      <c r="M26" s="13"/>
    </row>
    <row r="27" spans="1:13" ht="24.75" customHeight="1">
      <c r="A27" s="22"/>
      <c r="B27" s="8">
        <v>5</v>
      </c>
      <c r="C27" s="16" t="s">
        <v>53</v>
      </c>
      <c r="D27" s="20" t="s">
        <v>134</v>
      </c>
      <c r="E27" s="17" t="s">
        <v>63</v>
      </c>
      <c r="F27" s="9">
        <f t="shared" si="0"/>
        <v>33.99</v>
      </c>
      <c r="G27" s="9">
        <f>VLOOKUP(C27,'[2]数据'!$C$3:$H$14,6,0)</f>
        <v>83.79</v>
      </c>
      <c r="H27" s="9">
        <f t="shared" si="3"/>
        <v>50.27</v>
      </c>
      <c r="I27" s="9">
        <f t="shared" si="1"/>
        <v>84.26</v>
      </c>
      <c r="J27" s="8">
        <f t="shared" si="4"/>
        <v>6</v>
      </c>
      <c r="K27" s="14"/>
      <c r="L27" s="28"/>
      <c r="M27" s="13"/>
    </row>
    <row r="28" spans="1:13" ht="24.75" customHeight="1">
      <c r="A28" s="22"/>
      <c r="B28" s="8">
        <v>6</v>
      </c>
      <c r="C28" s="16" t="s">
        <v>54</v>
      </c>
      <c r="D28" s="20" t="s">
        <v>135</v>
      </c>
      <c r="E28" s="17" t="s">
        <v>64</v>
      </c>
      <c r="F28" s="9">
        <f t="shared" si="0"/>
        <v>33.79</v>
      </c>
      <c r="G28" s="9">
        <f>VLOOKUP(C28,'[2]数据'!$C$3:$H$14,6,0)</f>
        <v>80.37</v>
      </c>
      <c r="H28" s="9">
        <f t="shared" si="3"/>
        <v>48.22</v>
      </c>
      <c r="I28" s="9">
        <f t="shared" si="1"/>
        <v>82.00999999999999</v>
      </c>
      <c r="J28" s="8">
        <f t="shared" si="4"/>
        <v>8</v>
      </c>
      <c r="K28" s="14"/>
      <c r="L28" s="28"/>
      <c r="M28" s="13"/>
    </row>
    <row r="29" spans="1:13" ht="24.75" customHeight="1">
      <c r="A29" s="22"/>
      <c r="B29" s="8">
        <v>7</v>
      </c>
      <c r="C29" s="16" t="s">
        <v>55</v>
      </c>
      <c r="D29" s="20" t="s">
        <v>136</v>
      </c>
      <c r="E29" s="17" t="s">
        <v>39</v>
      </c>
      <c r="F29" s="9">
        <f t="shared" si="0"/>
        <v>33.49</v>
      </c>
      <c r="G29" s="27" t="s">
        <v>165</v>
      </c>
      <c r="H29" s="27" t="s">
        <v>165</v>
      </c>
      <c r="I29" s="9">
        <f>F29</f>
        <v>33.49</v>
      </c>
      <c r="J29" s="8">
        <f t="shared" si="4"/>
        <v>11</v>
      </c>
      <c r="K29" s="14"/>
      <c r="L29" s="28" t="s">
        <v>166</v>
      </c>
      <c r="M29" s="13"/>
    </row>
    <row r="30" spans="1:13" ht="24.75" customHeight="1">
      <c r="A30" s="22"/>
      <c r="B30" s="8">
        <v>8</v>
      </c>
      <c r="C30" s="21" t="s">
        <v>110</v>
      </c>
      <c r="D30" s="20" t="s">
        <v>137</v>
      </c>
      <c r="E30" s="17" t="s">
        <v>65</v>
      </c>
      <c r="F30" s="9">
        <f t="shared" si="0"/>
        <v>33.39</v>
      </c>
      <c r="G30" s="9">
        <f>VLOOKUP(C30,'[2]数据'!$C$3:$H$14,6,0)</f>
        <v>87.3</v>
      </c>
      <c r="H30" s="9">
        <f t="shared" si="3"/>
        <v>52.38</v>
      </c>
      <c r="I30" s="9">
        <f t="shared" si="1"/>
        <v>85.77000000000001</v>
      </c>
      <c r="J30" s="8">
        <f t="shared" si="4"/>
        <v>3</v>
      </c>
      <c r="K30" s="14" t="str">
        <f>IF(OR(J30=1,J30=2,J30=3,J30=4),"是","")</f>
        <v>是</v>
      </c>
      <c r="L30" s="28"/>
      <c r="M30" s="13"/>
    </row>
    <row r="31" spans="1:13" ht="24.75" customHeight="1">
      <c r="A31" s="22"/>
      <c r="B31" s="8">
        <v>9</v>
      </c>
      <c r="C31" s="21" t="s">
        <v>107</v>
      </c>
      <c r="D31" s="20" t="s">
        <v>138</v>
      </c>
      <c r="E31" s="17" t="s">
        <v>66</v>
      </c>
      <c r="F31" s="9">
        <f t="shared" si="0"/>
        <v>32.54</v>
      </c>
      <c r="G31" s="9">
        <f>VLOOKUP(C31,'[2]数据'!$C$3:$H$14,6,0)</f>
        <v>89.05</v>
      </c>
      <c r="H31" s="9">
        <f t="shared" si="3"/>
        <v>53.43</v>
      </c>
      <c r="I31" s="9">
        <f t="shared" si="1"/>
        <v>85.97</v>
      </c>
      <c r="J31" s="8">
        <f t="shared" si="4"/>
        <v>2</v>
      </c>
      <c r="K31" s="14" t="str">
        <f>IF(OR(J31=1,J31=2,J31=3,J31=4),"是","")</f>
        <v>是</v>
      </c>
      <c r="L31" s="28"/>
      <c r="M31" s="13"/>
    </row>
    <row r="32" spans="1:13" ht="24.75" customHeight="1">
      <c r="A32" s="22"/>
      <c r="B32" s="8">
        <v>10</v>
      </c>
      <c r="C32" s="16" t="s">
        <v>56</v>
      </c>
      <c r="D32" s="20" t="s">
        <v>139</v>
      </c>
      <c r="E32" s="17" t="s">
        <v>67</v>
      </c>
      <c r="F32" s="9">
        <f t="shared" si="0"/>
        <v>32.19</v>
      </c>
      <c r="G32" s="27" t="s">
        <v>165</v>
      </c>
      <c r="H32" s="27" t="s">
        <v>165</v>
      </c>
      <c r="I32" s="9">
        <f>F32</f>
        <v>32.19</v>
      </c>
      <c r="J32" s="8">
        <f t="shared" si="4"/>
        <v>12</v>
      </c>
      <c r="K32" s="14"/>
      <c r="L32" s="28" t="s">
        <v>166</v>
      </c>
      <c r="M32" s="13"/>
    </row>
    <row r="33" spans="1:13" ht="24.75" customHeight="1">
      <c r="A33" s="22"/>
      <c r="B33" s="8">
        <v>11</v>
      </c>
      <c r="C33" s="16" t="s">
        <v>57</v>
      </c>
      <c r="D33" s="20" t="s">
        <v>140</v>
      </c>
      <c r="E33" s="17" t="s">
        <v>68</v>
      </c>
      <c r="F33" s="9">
        <f t="shared" si="0"/>
        <v>31.34</v>
      </c>
      <c r="G33" s="9">
        <f>VLOOKUP(C33,'[2]数据'!$C$3:$H$14,6,0)</f>
        <v>80.3</v>
      </c>
      <c r="H33" s="9">
        <f t="shared" si="3"/>
        <v>48.18</v>
      </c>
      <c r="I33" s="9">
        <f t="shared" si="1"/>
        <v>79.52</v>
      </c>
      <c r="J33" s="8">
        <f t="shared" si="4"/>
        <v>9</v>
      </c>
      <c r="K33" s="14"/>
      <c r="L33" s="28"/>
      <c r="M33" s="13"/>
    </row>
    <row r="34" spans="1:13" ht="24.75" customHeight="1">
      <c r="A34" s="22"/>
      <c r="B34" s="8">
        <v>12</v>
      </c>
      <c r="C34" s="16" t="s">
        <v>58</v>
      </c>
      <c r="D34" s="20" t="s">
        <v>141</v>
      </c>
      <c r="E34" s="17" t="s">
        <v>50</v>
      </c>
      <c r="F34" s="9">
        <f t="shared" si="0"/>
        <v>30.04</v>
      </c>
      <c r="G34" s="9">
        <f>VLOOKUP(C34,'[2]数据'!$C$3:$H$14,6,0)</f>
        <v>81.41</v>
      </c>
      <c r="H34" s="9">
        <f t="shared" si="3"/>
        <v>48.85</v>
      </c>
      <c r="I34" s="9">
        <f t="shared" si="1"/>
        <v>78.89</v>
      </c>
      <c r="J34" s="8">
        <f>IF(ISERROR(RANK(I34,$I$23:$I$34)),"",RANK(I34,$I$23:$I$34))</f>
        <v>10</v>
      </c>
      <c r="K34" s="14"/>
      <c r="L34" s="28"/>
      <c r="M34" s="13"/>
    </row>
    <row r="35" spans="1:13" ht="24.75" customHeight="1">
      <c r="A35" s="22" t="s">
        <v>14</v>
      </c>
      <c r="B35" s="8">
        <v>1</v>
      </c>
      <c r="C35" s="21" t="s">
        <v>177</v>
      </c>
      <c r="D35" s="20" t="s">
        <v>142</v>
      </c>
      <c r="E35" s="17" t="s">
        <v>73</v>
      </c>
      <c r="F35" s="9">
        <f t="shared" si="0"/>
        <v>35.6</v>
      </c>
      <c r="G35" s="9">
        <f>VLOOKUP(C35,'[3]数据'!$C$3:$H$9,6,0)</f>
        <v>89.68</v>
      </c>
      <c r="H35" s="9">
        <f t="shared" si="3"/>
        <v>53.81</v>
      </c>
      <c r="I35" s="9">
        <f t="shared" si="1"/>
        <v>89.41</v>
      </c>
      <c r="J35" s="8">
        <f>IF(ISERROR(RANK(I35,$I$35:$I$41)),"",RANK(I35,$I$35:$I$41))</f>
        <v>1</v>
      </c>
      <c r="K35" s="30" t="s">
        <v>167</v>
      </c>
      <c r="L35" s="28"/>
      <c r="M35" s="13"/>
    </row>
    <row r="36" spans="1:13" ht="24.75" customHeight="1">
      <c r="A36" s="22"/>
      <c r="B36" s="8">
        <v>2</v>
      </c>
      <c r="C36" s="16" t="s">
        <v>69</v>
      </c>
      <c r="D36" s="20" t="s">
        <v>143</v>
      </c>
      <c r="E36" s="17" t="s">
        <v>74</v>
      </c>
      <c r="F36" s="9">
        <f aca="true" t="shared" si="5" ref="F36:F56">IF(ISERROR(ROUND(E36*0.4,2)),"",ROUND(E36*0.4,2))</f>
        <v>35.45</v>
      </c>
      <c r="G36" s="9">
        <f>VLOOKUP(C36,'[3]数据'!$C$3:$H$9,6,0)</f>
        <v>76.75</v>
      </c>
      <c r="H36" s="9">
        <f t="shared" si="3"/>
        <v>46.05</v>
      </c>
      <c r="I36" s="9">
        <f t="shared" si="1"/>
        <v>81.5</v>
      </c>
      <c r="J36" s="8">
        <f aca="true" t="shared" si="6" ref="J36:J41">IF(ISERROR(RANK(I36,$I$35:$I$41)),"",RANK(I36,$I$35:$I$41))</f>
        <v>5</v>
      </c>
      <c r="K36" s="14"/>
      <c r="L36" s="28"/>
      <c r="M36" s="13"/>
    </row>
    <row r="37" spans="1:13" ht="24.75" customHeight="1">
      <c r="A37" s="22"/>
      <c r="B37" s="8">
        <v>3</v>
      </c>
      <c r="C37" s="21" t="s">
        <v>178</v>
      </c>
      <c r="D37" s="20" t="s">
        <v>144</v>
      </c>
      <c r="E37" s="17" t="s">
        <v>75</v>
      </c>
      <c r="F37" s="9">
        <f t="shared" si="5"/>
        <v>34.14</v>
      </c>
      <c r="G37" s="9">
        <f>VLOOKUP(C37,'[3]数据'!$C$3:$H$9,6,0)</f>
        <v>85.75</v>
      </c>
      <c r="H37" s="9">
        <f t="shared" si="3"/>
        <v>51.45</v>
      </c>
      <c r="I37" s="9">
        <f t="shared" si="1"/>
        <v>85.59</v>
      </c>
      <c r="J37" s="8">
        <f t="shared" si="6"/>
        <v>2</v>
      </c>
      <c r="K37" s="30" t="s">
        <v>167</v>
      </c>
      <c r="L37" s="28"/>
      <c r="M37" s="13"/>
    </row>
    <row r="38" spans="1:13" ht="24.75" customHeight="1">
      <c r="A38" s="22"/>
      <c r="B38" s="8">
        <v>4</v>
      </c>
      <c r="C38" s="16" t="s">
        <v>70</v>
      </c>
      <c r="D38" s="20" t="s">
        <v>145</v>
      </c>
      <c r="E38" s="17" t="s">
        <v>76</v>
      </c>
      <c r="F38" s="9">
        <f t="shared" si="5"/>
        <v>33.7</v>
      </c>
      <c r="G38" s="9">
        <f>VLOOKUP(C38,'[3]数据'!$C$3:$H$9,6,0)</f>
        <v>73.29</v>
      </c>
      <c r="H38" s="9">
        <f t="shared" si="3"/>
        <v>43.97</v>
      </c>
      <c r="I38" s="9">
        <f t="shared" si="1"/>
        <v>77.67</v>
      </c>
      <c r="J38" s="8">
        <f t="shared" si="6"/>
        <v>6</v>
      </c>
      <c r="K38" s="14"/>
      <c r="L38" s="28"/>
      <c r="M38" s="13"/>
    </row>
    <row r="39" spans="1:13" ht="24.75" customHeight="1">
      <c r="A39" s="22"/>
      <c r="B39" s="8">
        <v>5</v>
      </c>
      <c r="C39" s="16" t="s">
        <v>71</v>
      </c>
      <c r="D39" s="20" t="s">
        <v>146</v>
      </c>
      <c r="E39" s="17" t="s">
        <v>77</v>
      </c>
      <c r="F39" s="9">
        <f t="shared" si="5"/>
        <v>32.83</v>
      </c>
      <c r="G39" s="9">
        <f>VLOOKUP(C39,'[3]数据'!$C$3:$H$9,6,0)</f>
        <v>73.93</v>
      </c>
      <c r="H39" s="9">
        <f t="shared" si="3"/>
        <v>44.36</v>
      </c>
      <c r="I39" s="9">
        <f t="shared" si="1"/>
        <v>77.19</v>
      </c>
      <c r="J39" s="8">
        <f t="shared" si="6"/>
        <v>7</v>
      </c>
      <c r="K39" s="14"/>
      <c r="L39" s="28"/>
      <c r="M39" s="13"/>
    </row>
    <row r="40" spans="1:13" ht="24.75" customHeight="1">
      <c r="A40" s="22"/>
      <c r="B40" s="8">
        <v>6</v>
      </c>
      <c r="C40" s="21" t="s">
        <v>179</v>
      </c>
      <c r="D40" s="20" t="s">
        <v>147</v>
      </c>
      <c r="E40" s="17" t="s">
        <v>78</v>
      </c>
      <c r="F40" s="9">
        <f t="shared" si="5"/>
        <v>32.8</v>
      </c>
      <c r="G40" s="9">
        <f>VLOOKUP(C40,'[3]数据'!$C$3:$H$9,6,0)</f>
        <v>83.47</v>
      </c>
      <c r="H40" s="9">
        <f t="shared" si="3"/>
        <v>50.08</v>
      </c>
      <c r="I40" s="9">
        <f t="shared" si="1"/>
        <v>82.88</v>
      </c>
      <c r="J40" s="8">
        <f t="shared" si="6"/>
        <v>3</v>
      </c>
      <c r="K40" s="30" t="s">
        <v>167</v>
      </c>
      <c r="L40" s="28"/>
      <c r="M40" s="13"/>
    </row>
    <row r="41" spans="1:13" ht="24.75" customHeight="1">
      <c r="A41" s="22"/>
      <c r="B41" s="8">
        <v>7</v>
      </c>
      <c r="C41" s="16" t="s">
        <v>72</v>
      </c>
      <c r="D41" s="20" t="s">
        <v>148</v>
      </c>
      <c r="E41" s="17" t="s">
        <v>79</v>
      </c>
      <c r="F41" s="9">
        <f t="shared" si="5"/>
        <v>32.24</v>
      </c>
      <c r="G41" s="9">
        <f>VLOOKUP(C41,'[3]数据'!$C$3:$H$9,6,0)</f>
        <v>83.47</v>
      </c>
      <c r="H41" s="9">
        <f t="shared" si="3"/>
        <v>50.08</v>
      </c>
      <c r="I41" s="9">
        <f t="shared" si="1"/>
        <v>82.32</v>
      </c>
      <c r="J41" s="8">
        <f t="shared" si="6"/>
        <v>4</v>
      </c>
      <c r="K41" s="14"/>
      <c r="L41" s="28"/>
      <c r="M41" s="13"/>
    </row>
    <row r="42" spans="1:13" ht="28.5" customHeight="1">
      <c r="A42" s="22" t="s">
        <v>15</v>
      </c>
      <c r="B42" s="8">
        <v>1</v>
      </c>
      <c r="C42" s="16" t="s">
        <v>80</v>
      </c>
      <c r="D42" s="20" t="s">
        <v>149</v>
      </c>
      <c r="E42" s="17" t="s">
        <v>84</v>
      </c>
      <c r="F42" s="9">
        <f t="shared" si="5"/>
        <v>33.86</v>
      </c>
      <c r="G42" s="9">
        <f>VLOOKUP(C42,'[4]数据'!$C$3:$H$8,6,0)</f>
        <v>82.99</v>
      </c>
      <c r="H42" s="9">
        <f t="shared" si="3"/>
        <v>49.79</v>
      </c>
      <c r="I42" s="9">
        <f t="shared" si="1"/>
        <v>83.65</v>
      </c>
      <c r="J42" s="8">
        <f aca="true" t="shared" si="7" ref="J42:J47">IF(ISERROR(RANK(I42,$I$42:$I$47)),"",RANK(I42,$I$42:$I$47))</f>
        <v>3</v>
      </c>
      <c r="K42" s="14"/>
      <c r="L42" s="28"/>
      <c r="M42" s="13"/>
    </row>
    <row r="43" spans="1:13" ht="28.5" customHeight="1">
      <c r="A43" s="22"/>
      <c r="B43" s="8">
        <v>2</v>
      </c>
      <c r="C43" s="21" t="s">
        <v>175</v>
      </c>
      <c r="D43" s="20" t="s">
        <v>150</v>
      </c>
      <c r="E43" s="17" t="s">
        <v>85</v>
      </c>
      <c r="F43" s="9">
        <f t="shared" si="5"/>
        <v>33.64</v>
      </c>
      <c r="G43" s="9">
        <f>VLOOKUP(C43,'[4]数据'!$C$3:$H$8,6,0)</f>
        <v>86.11</v>
      </c>
      <c r="H43" s="9">
        <f t="shared" si="3"/>
        <v>51.67</v>
      </c>
      <c r="I43" s="9">
        <f t="shared" si="1"/>
        <v>85.31</v>
      </c>
      <c r="J43" s="8">
        <f t="shared" si="7"/>
        <v>2</v>
      </c>
      <c r="K43" s="30" t="s">
        <v>167</v>
      </c>
      <c r="L43" s="28"/>
      <c r="M43" s="13"/>
    </row>
    <row r="44" spans="1:13" ht="28.5" customHeight="1">
      <c r="A44" s="22"/>
      <c r="B44" s="8">
        <v>3</v>
      </c>
      <c r="C44" s="16" t="s">
        <v>81</v>
      </c>
      <c r="D44" s="20" t="s">
        <v>151</v>
      </c>
      <c r="E44" s="17" t="s">
        <v>86</v>
      </c>
      <c r="F44" s="9">
        <f t="shared" si="5"/>
        <v>33.15</v>
      </c>
      <c r="G44" s="9">
        <f>VLOOKUP(C44,'[4]数据'!$C$3:$H$8,6,0)</f>
        <v>79.94</v>
      </c>
      <c r="H44" s="9">
        <f t="shared" si="3"/>
        <v>47.96</v>
      </c>
      <c r="I44" s="9">
        <f t="shared" si="1"/>
        <v>81.11</v>
      </c>
      <c r="J44" s="8">
        <f t="shared" si="7"/>
        <v>5</v>
      </c>
      <c r="K44" s="14"/>
      <c r="L44" s="28"/>
      <c r="M44" s="13"/>
    </row>
    <row r="45" spans="1:13" ht="28.5" customHeight="1">
      <c r="A45" s="22"/>
      <c r="B45" s="8">
        <v>4</v>
      </c>
      <c r="C45" s="21" t="s">
        <v>176</v>
      </c>
      <c r="D45" s="20" t="s">
        <v>152</v>
      </c>
      <c r="E45" s="17" t="s">
        <v>87</v>
      </c>
      <c r="F45" s="9">
        <f t="shared" si="5"/>
        <v>31.15</v>
      </c>
      <c r="G45" s="9">
        <f>VLOOKUP(C45,'[4]数据'!$C$3:$H$8,6,0)</f>
        <v>91.59</v>
      </c>
      <c r="H45" s="9">
        <f t="shared" si="3"/>
        <v>54.95</v>
      </c>
      <c r="I45" s="9">
        <f t="shared" si="1"/>
        <v>86.1</v>
      </c>
      <c r="J45" s="8">
        <f t="shared" si="7"/>
        <v>1</v>
      </c>
      <c r="K45" s="30" t="s">
        <v>167</v>
      </c>
      <c r="L45" s="28"/>
      <c r="M45" s="13"/>
    </row>
    <row r="46" spans="1:13" ht="28.5" customHeight="1">
      <c r="A46" s="22"/>
      <c r="B46" s="8">
        <v>5</v>
      </c>
      <c r="C46" s="16" t="s">
        <v>82</v>
      </c>
      <c r="D46" s="20" t="s">
        <v>153</v>
      </c>
      <c r="E46" s="17" t="s">
        <v>88</v>
      </c>
      <c r="F46" s="9">
        <f t="shared" si="5"/>
        <v>30.49</v>
      </c>
      <c r="G46" s="9">
        <f>VLOOKUP(C46,'[4]数据'!$C$3:$H$8,6,0)</f>
        <v>78.31</v>
      </c>
      <c r="H46" s="9">
        <f t="shared" si="3"/>
        <v>46.99</v>
      </c>
      <c r="I46" s="9">
        <f t="shared" si="1"/>
        <v>77.48</v>
      </c>
      <c r="J46" s="8">
        <f t="shared" si="7"/>
        <v>6</v>
      </c>
      <c r="K46" s="14"/>
      <c r="L46" s="28"/>
      <c r="M46" s="13"/>
    </row>
    <row r="47" spans="1:13" ht="28.5" customHeight="1">
      <c r="A47" s="22"/>
      <c r="B47" s="8">
        <v>6</v>
      </c>
      <c r="C47" s="16" t="s">
        <v>83</v>
      </c>
      <c r="D47" s="20" t="s">
        <v>154</v>
      </c>
      <c r="E47" s="17" t="s">
        <v>89</v>
      </c>
      <c r="F47" s="9">
        <f t="shared" si="5"/>
        <v>29.99</v>
      </c>
      <c r="G47" s="9">
        <f>VLOOKUP(C47,'[4]数据'!$C$3:$H$8,6,0)</f>
        <v>86.19</v>
      </c>
      <c r="H47" s="9">
        <f t="shared" si="3"/>
        <v>51.71</v>
      </c>
      <c r="I47" s="9">
        <f t="shared" si="1"/>
        <v>81.7</v>
      </c>
      <c r="J47" s="8">
        <f t="shared" si="7"/>
        <v>4</v>
      </c>
      <c r="K47" s="14"/>
      <c r="L47" s="28"/>
      <c r="M47" s="13"/>
    </row>
    <row r="48" spans="1:13" ht="28.5" customHeight="1">
      <c r="A48" s="22" t="s">
        <v>16</v>
      </c>
      <c r="B48" s="8">
        <v>1</v>
      </c>
      <c r="C48" s="21" t="s">
        <v>103</v>
      </c>
      <c r="D48" s="20" t="s">
        <v>155</v>
      </c>
      <c r="E48" s="17" t="s">
        <v>92</v>
      </c>
      <c r="F48" s="9">
        <f t="shared" si="5"/>
        <v>33</v>
      </c>
      <c r="G48" s="9">
        <f>VLOOKUP(C48,'[5]数据'!$C$3:$H$5,6,0)</f>
        <v>91.72</v>
      </c>
      <c r="H48" s="9">
        <f t="shared" si="3"/>
        <v>55.03</v>
      </c>
      <c r="I48" s="9">
        <f t="shared" si="1"/>
        <v>88.03</v>
      </c>
      <c r="J48" s="8">
        <f>IF(ISERROR(RANK(I48,$I$48:$I$50)),"",RANK(I48,$I$48:$I$50))</f>
        <v>1</v>
      </c>
      <c r="K48" s="30" t="s">
        <v>167</v>
      </c>
      <c r="L48" s="28"/>
      <c r="M48" s="13"/>
    </row>
    <row r="49" spans="1:13" ht="28.5" customHeight="1">
      <c r="A49" s="22"/>
      <c r="B49" s="8">
        <v>2</v>
      </c>
      <c r="C49" s="16" t="s">
        <v>90</v>
      </c>
      <c r="D49" s="20" t="s">
        <v>156</v>
      </c>
      <c r="E49" s="17" t="s">
        <v>93</v>
      </c>
      <c r="F49" s="9">
        <f t="shared" si="5"/>
        <v>32.29</v>
      </c>
      <c r="G49" s="9">
        <f>VLOOKUP(C49,'[5]数据'!$C$3:$H$5,6,0)</f>
        <v>82.07</v>
      </c>
      <c r="H49" s="9">
        <f t="shared" si="3"/>
        <v>49.24</v>
      </c>
      <c r="I49" s="9">
        <f t="shared" si="1"/>
        <v>81.53</v>
      </c>
      <c r="J49" s="8">
        <f>IF(ISERROR(RANK(I49,$I$48:$I$50)),"",RANK(I49,$I$48:$I$50))</f>
        <v>2</v>
      </c>
      <c r="K49" s="14"/>
      <c r="L49" s="28"/>
      <c r="M49" s="13"/>
    </row>
    <row r="50" spans="1:13" ht="28.5" customHeight="1">
      <c r="A50" s="22"/>
      <c r="B50" s="8">
        <v>3</v>
      </c>
      <c r="C50" s="16" t="s">
        <v>91</v>
      </c>
      <c r="D50" s="20" t="s">
        <v>157</v>
      </c>
      <c r="E50" s="17" t="s">
        <v>94</v>
      </c>
      <c r="F50" s="9">
        <f t="shared" si="5"/>
        <v>27.85</v>
      </c>
      <c r="G50" s="9">
        <f>VLOOKUP(C50,'[5]数据'!$C$3:$H$5,6,0)</f>
        <v>72.08</v>
      </c>
      <c r="H50" s="9">
        <f t="shared" si="3"/>
        <v>43.25</v>
      </c>
      <c r="I50" s="9">
        <f t="shared" si="1"/>
        <v>71.1</v>
      </c>
      <c r="J50" s="8">
        <f>IF(ISERROR(RANK(I50,$I$48:$I$50)),"",RANK(I50,$I$48:$I$50))</f>
        <v>3</v>
      </c>
      <c r="K50" s="14"/>
      <c r="L50" s="28"/>
      <c r="M50" s="13"/>
    </row>
    <row r="51" spans="1:13" ht="28.5" customHeight="1">
      <c r="A51" s="22" t="s">
        <v>17</v>
      </c>
      <c r="B51" s="8">
        <v>1</v>
      </c>
      <c r="C51" s="21" t="s">
        <v>104</v>
      </c>
      <c r="D51" s="20" t="s">
        <v>158</v>
      </c>
      <c r="E51" s="17" t="s">
        <v>99</v>
      </c>
      <c r="F51" s="9">
        <f t="shared" si="5"/>
        <v>32.08</v>
      </c>
      <c r="G51" s="9">
        <f>VLOOKUP(C51,'[6]数据'!$C$3:$H$8,6,0)</f>
        <v>85.63</v>
      </c>
      <c r="H51" s="9">
        <f t="shared" si="3"/>
        <v>51.38</v>
      </c>
      <c r="I51" s="9">
        <f t="shared" si="1"/>
        <v>83.46000000000001</v>
      </c>
      <c r="J51" s="8">
        <f aca="true" t="shared" si="8" ref="J51:J56">IF(ISERROR(RANK(I51,$I$51:$I$56)),"",RANK(I51,$I$51:$I$56))</f>
        <v>1</v>
      </c>
      <c r="K51" s="30" t="s">
        <v>167</v>
      </c>
      <c r="L51" s="28"/>
      <c r="M51" s="13"/>
    </row>
    <row r="52" spans="1:13" ht="28.5" customHeight="1">
      <c r="A52" s="22"/>
      <c r="B52" s="8">
        <v>2</v>
      </c>
      <c r="C52" s="16" t="s">
        <v>95</v>
      </c>
      <c r="D52" s="20" t="s">
        <v>159</v>
      </c>
      <c r="E52" s="17" t="s">
        <v>46</v>
      </c>
      <c r="F52" s="9">
        <f t="shared" si="5"/>
        <v>30.99</v>
      </c>
      <c r="G52" s="27" t="s">
        <v>165</v>
      </c>
      <c r="H52" s="27" t="s">
        <v>165</v>
      </c>
      <c r="I52" s="9">
        <f>F52</f>
        <v>30.99</v>
      </c>
      <c r="J52" s="8">
        <f t="shared" si="8"/>
        <v>5</v>
      </c>
      <c r="K52" s="14"/>
      <c r="L52" s="28" t="s">
        <v>166</v>
      </c>
      <c r="M52" s="13"/>
    </row>
    <row r="53" spans="1:13" ht="28.5" customHeight="1">
      <c r="A53" s="22"/>
      <c r="B53" s="8">
        <v>3</v>
      </c>
      <c r="C53" s="16" t="s">
        <v>96</v>
      </c>
      <c r="D53" s="20" t="s">
        <v>160</v>
      </c>
      <c r="E53" s="17" t="s">
        <v>89</v>
      </c>
      <c r="F53" s="9">
        <f t="shared" si="5"/>
        <v>29.99</v>
      </c>
      <c r="G53" s="9">
        <f>VLOOKUP(C53,'[6]数据'!$C$3:$H$8,6,0)</f>
        <v>73.61</v>
      </c>
      <c r="H53" s="9">
        <f t="shared" si="3"/>
        <v>44.17</v>
      </c>
      <c r="I53" s="9">
        <f t="shared" si="1"/>
        <v>74.16</v>
      </c>
      <c r="J53" s="8">
        <f t="shared" si="8"/>
        <v>3</v>
      </c>
      <c r="K53" s="14"/>
      <c r="L53" s="28"/>
      <c r="M53" s="13"/>
    </row>
    <row r="54" spans="1:13" ht="28.5" customHeight="1">
      <c r="A54" s="22"/>
      <c r="B54" s="8">
        <v>4</v>
      </c>
      <c r="C54" s="16" t="s">
        <v>97</v>
      </c>
      <c r="D54" s="20" t="s">
        <v>161</v>
      </c>
      <c r="E54" s="17" t="s">
        <v>100</v>
      </c>
      <c r="F54" s="9">
        <f t="shared" si="5"/>
        <v>29.89</v>
      </c>
      <c r="G54" s="9">
        <f>VLOOKUP(C54,'[6]数据'!$C$3:$H$8,6,0)</f>
        <v>70.47</v>
      </c>
      <c r="H54" s="9">
        <f t="shared" si="3"/>
        <v>42.28</v>
      </c>
      <c r="I54" s="9">
        <f t="shared" si="1"/>
        <v>72.17</v>
      </c>
      <c r="J54" s="8">
        <f t="shared" si="8"/>
        <v>4</v>
      </c>
      <c r="K54" s="14"/>
      <c r="L54" s="28"/>
      <c r="M54" s="13"/>
    </row>
    <row r="55" spans="1:13" ht="28.5" customHeight="1">
      <c r="A55" s="22"/>
      <c r="B55" s="8">
        <v>5</v>
      </c>
      <c r="C55" s="21" t="s">
        <v>105</v>
      </c>
      <c r="D55" s="20" t="s">
        <v>120</v>
      </c>
      <c r="E55" s="17" t="s">
        <v>101</v>
      </c>
      <c r="F55" s="9">
        <f t="shared" si="5"/>
        <v>29.83</v>
      </c>
      <c r="G55" s="9">
        <f>VLOOKUP(C55,'[6]数据'!$C$3:$H$8,6,0)</f>
        <v>83.29</v>
      </c>
      <c r="H55" s="9">
        <f t="shared" si="3"/>
        <v>49.97</v>
      </c>
      <c r="I55" s="9">
        <f t="shared" si="1"/>
        <v>79.8</v>
      </c>
      <c r="J55" s="8">
        <f t="shared" si="8"/>
        <v>2</v>
      </c>
      <c r="K55" s="30" t="s">
        <v>167</v>
      </c>
      <c r="L55" s="28"/>
      <c r="M55" s="13"/>
    </row>
    <row r="56" spans="1:13" ht="28.5" customHeight="1">
      <c r="A56" s="22"/>
      <c r="B56" s="8">
        <v>6</v>
      </c>
      <c r="C56" s="16" t="s">
        <v>98</v>
      </c>
      <c r="D56" s="20" t="s">
        <v>162</v>
      </c>
      <c r="E56" s="17" t="s">
        <v>102</v>
      </c>
      <c r="F56" s="9">
        <f t="shared" si="5"/>
        <v>29.61</v>
      </c>
      <c r="G56" s="27" t="s">
        <v>165</v>
      </c>
      <c r="H56" s="27" t="s">
        <v>165</v>
      </c>
      <c r="I56" s="9">
        <f>F56</f>
        <v>29.61</v>
      </c>
      <c r="J56" s="8">
        <f t="shared" si="8"/>
        <v>6</v>
      </c>
      <c r="K56" s="14"/>
      <c r="L56" s="28" t="s">
        <v>166</v>
      </c>
      <c r="M56" s="13"/>
    </row>
    <row r="57" spans="1:13" s="1" customFormat="1" ht="33" customHeight="1">
      <c r="A57" s="10" t="s">
        <v>18</v>
      </c>
      <c r="C57" s="4"/>
      <c r="D57" s="4"/>
      <c r="E57" s="1" t="s">
        <v>19</v>
      </c>
      <c r="H57" s="1" t="s">
        <v>20</v>
      </c>
      <c r="L57" s="29"/>
      <c r="M57" s="15"/>
    </row>
  </sheetData>
  <sheetProtection/>
  <mergeCells count="9">
    <mergeCell ref="A42:A47"/>
    <mergeCell ref="A48:A50"/>
    <mergeCell ref="A51:A56"/>
    <mergeCell ref="A1:L1"/>
    <mergeCell ref="B2:C2"/>
    <mergeCell ref="E2:L2"/>
    <mergeCell ref="A4:A22"/>
    <mergeCell ref="A23:A34"/>
    <mergeCell ref="A35:A41"/>
  </mergeCells>
  <printOptions/>
  <pageMargins left="0.5118110236220472" right="0.1968503937007874" top="0.1968503937007874" bottom="0.1968503937007874" header="0.1968503937007874" footer="0.196850393700787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段伟</cp:lastModifiedBy>
  <cp:lastPrinted>2017-12-21T09:11:35Z</cp:lastPrinted>
  <dcterms:created xsi:type="dcterms:W3CDTF">1996-12-17T01:32:42Z</dcterms:created>
  <dcterms:modified xsi:type="dcterms:W3CDTF">2017-12-21T09:12:43Z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