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416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<sst xmlns="http://schemas.openxmlformats.org/spreadsheetml/2006/main" count="158" uniqueCount="154">
  <si>
    <t>省林业厅直属事业单位2016年招聘工作人员笔试面试成绩综合汇总表</t>
  </si>
  <si>
    <t>招考单位</t>
  </si>
  <si>
    <t>岗位</t>
  </si>
  <si>
    <t>考生姓名</t>
  </si>
  <si>
    <t>准考证号</t>
  </si>
  <si>
    <t>笔试</t>
  </si>
  <si>
    <t>面试</t>
  </si>
  <si>
    <t>总成绩</t>
  </si>
  <si>
    <t>本岗位总分排名</t>
  </si>
  <si>
    <t>备注</t>
  </si>
  <si>
    <t>综合应用能力测试</t>
  </si>
  <si>
    <t>基本素质测试</t>
  </si>
  <si>
    <t>加分</t>
  </si>
  <si>
    <t>合计</t>
  </si>
  <si>
    <t>折算分</t>
  </si>
  <si>
    <t>湖北省林业科学研究院</t>
  </si>
  <si>
    <t>袁慧</t>
  </si>
  <si>
    <t>314230057207</t>
  </si>
  <si>
    <t>宋洋</t>
  </si>
  <si>
    <t>314230071129</t>
  </si>
  <si>
    <t>丁伟</t>
  </si>
  <si>
    <t>314230058614</t>
  </si>
  <si>
    <t>面试缺考</t>
  </si>
  <si>
    <t>湖北省林业调查规划院</t>
  </si>
  <si>
    <t>调查规划设计</t>
  </si>
  <si>
    <t>陈玉星</t>
  </si>
  <si>
    <t>314230060106</t>
  </si>
  <si>
    <t>黄勇</t>
  </si>
  <si>
    <t>314230054822</t>
  </si>
  <si>
    <t>314230050222</t>
  </si>
  <si>
    <t>秦思</t>
  </si>
  <si>
    <t>314230054311</t>
  </si>
  <si>
    <t>王宇力</t>
  </si>
  <si>
    <t>314230057201</t>
  </si>
  <si>
    <t>李铠</t>
  </si>
  <si>
    <t>314230059924</t>
  </si>
  <si>
    <t>潘自辉</t>
  </si>
  <si>
    <t>314230052426</t>
  </si>
  <si>
    <t>程诚</t>
  </si>
  <si>
    <t>314230073324</t>
  </si>
  <si>
    <t>刘晨</t>
  </si>
  <si>
    <t>314230055708</t>
  </si>
  <si>
    <t>郑勇</t>
  </si>
  <si>
    <t>314230080602</t>
  </si>
  <si>
    <t>杜永鹏</t>
  </si>
  <si>
    <t>314230074715</t>
  </si>
  <si>
    <t>涂梦杰</t>
  </si>
  <si>
    <t>314230072308</t>
  </si>
  <si>
    <t>孙世炎</t>
  </si>
  <si>
    <t>314230051305</t>
  </si>
  <si>
    <t>马江</t>
  </si>
  <si>
    <t>314230077913</t>
  </si>
  <si>
    <t>省林业厅林木种苗管理总站</t>
  </si>
  <si>
    <t>湖北省野生动物救护研究开发中心</t>
  </si>
  <si>
    <t>检测员</t>
  </si>
  <si>
    <t>张俊</t>
  </si>
  <si>
    <t>314230074506</t>
  </si>
  <si>
    <t>蓬国辉</t>
  </si>
  <si>
    <t>314230052923</t>
  </si>
  <si>
    <t>杨威</t>
  </si>
  <si>
    <t>314230057327</t>
  </si>
  <si>
    <t>监测员</t>
  </si>
  <si>
    <t>陈光</t>
  </si>
  <si>
    <t>314230058525</t>
  </si>
  <si>
    <t>王飞</t>
  </si>
  <si>
    <t>314230070502</t>
  </si>
  <si>
    <t>王超超</t>
  </si>
  <si>
    <t>314230075130</t>
  </si>
  <si>
    <t>结构化面试分数</t>
  </si>
  <si>
    <t>专业化面试分数</t>
  </si>
  <si>
    <t>湖北生态工程职业技术学院</t>
  </si>
  <si>
    <t>丰波</t>
  </si>
  <si>
    <t>314230076612</t>
  </si>
  <si>
    <t>邵自力</t>
  </si>
  <si>
    <t>314230076419</t>
  </si>
  <si>
    <t>乐俊</t>
  </si>
  <si>
    <t>314230054602</t>
  </si>
  <si>
    <t>谢素云</t>
  </si>
  <si>
    <t>314230075328</t>
  </si>
  <si>
    <t>张鹏</t>
  </si>
  <si>
    <t>314230051125</t>
  </si>
  <si>
    <t>李娟娟</t>
  </si>
  <si>
    <t>314230075602</t>
  </si>
  <si>
    <t>王继莹</t>
  </si>
  <si>
    <t>314230080929</t>
  </si>
  <si>
    <t>崔红超</t>
  </si>
  <si>
    <t>314230050625</t>
  </si>
  <si>
    <t>潘美蓉</t>
  </si>
  <si>
    <t>314230070319</t>
  </si>
  <si>
    <t>程朕</t>
  </si>
  <si>
    <t>314230058917</t>
  </si>
  <si>
    <t>刘瑛</t>
  </si>
  <si>
    <t>314230077405</t>
  </si>
  <si>
    <t>王雪</t>
  </si>
  <si>
    <t>314230076613</t>
  </si>
  <si>
    <t xml:space="preserve">森林培育
林木遗传育种
</t>
  </si>
  <si>
    <t>钟勇</t>
  </si>
  <si>
    <t>面试缺考</t>
  </si>
  <si>
    <t>园林设计</t>
  </si>
  <si>
    <t>陶靓</t>
  </si>
  <si>
    <t>314230051710</t>
  </si>
  <si>
    <t>调查规划设计</t>
  </si>
  <si>
    <t>机械工程</t>
  </si>
  <si>
    <t>土木工程</t>
  </si>
  <si>
    <t>面试缺考</t>
  </si>
  <si>
    <t>测绘科学与技术</t>
  </si>
  <si>
    <t>面试缺考</t>
  </si>
  <si>
    <t>建筑学</t>
  </si>
  <si>
    <t>林业技术</t>
  </si>
  <si>
    <t>周倩</t>
  </si>
  <si>
    <t>314230054030</t>
  </si>
  <si>
    <t>高翔</t>
  </si>
  <si>
    <t>314230070313</t>
  </si>
  <si>
    <t>于洋</t>
  </si>
  <si>
    <t>314230077615</t>
  </si>
  <si>
    <t>园林工程设计</t>
  </si>
  <si>
    <t>吕思悦</t>
  </si>
  <si>
    <t>314230050110</t>
  </si>
  <si>
    <t>李诚</t>
  </si>
  <si>
    <t>314230075815</t>
  </si>
  <si>
    <t xml:space="preserve"> </t>
  </si>
  <si>
    <t>戴航</t>
  </si>
  <si>
    <t>314230073119</t>
  </si>
  <si>
    <t>林业技术</t>
  </si>
  <si>
    <t>郑东山</t>
  </si>
  <si>
    <t>314230079524</t>
  </si>
  <si>
    <t>80.20</t>
  </si>
  <si>
    <t>何博轩</t>
  </si>
  <si>
    <t>314230056029</t>
  </si>
  <si>
    <t>72.00</t>
  </si>
  <si>
    <t>王珏</t>
  </si>
  <si>
    <t>314230073006</t>
  </si>
  <si>
    <t>食品加工</t>
  </si>
  <si>
    <t>向东赢</t>
  </si>
  <si>
    <t>314230070803</t>
  </si>
  <si>
    <t>82.80</t>
  </si>
  <si>
    <t>方文正</t>
  </si>
  <si>
    <t>314230078224</t>
  </si>
  <si>
    <t>78.80</t>
  </si>
  <si>
    <t>汪林</t>
  </si>
  <si>
    <t>314230071118</t>
  </si>
  <si>
    <t>旅游管理</t>
  </si>
  <si>
    <t>周月</t>
  </si>
  <si>
    <t>114230146127</t>
  </si>
  <si>
    <t>86.80</t>
  </si>
  <si>
    <t>徐逸男</t>
  </si>
  <si>
    <t>114230151514</t>
  </si>
  <si>
    <t>80.80</t>
  </si>
  <si>
    <t>王彬</t>
  </si>
  <si>
    <t>114230144023</t>
  </si>
  <si>
    <t>80.00</t>
  </si>
  <si>
    <t>省太子山林管局</t>
  </si>
  <si>
    <t>面试缺考</t>
  </si>
  <si>
    <r>
      <t>备注：按人社厅要求，考试总成绩按笔试成绩30%，面试成绩70%计算（湖北生态工程职业技术学院结构化面试、专业面试成绩各占面试成绩</t>
    </r>
    <r>
      <rPr>
        <sz val="10"/>
        <color theme="1"/>
        <rFont val="Calibri"/>
        <family val="3"/>
        <scheme val="minor"/>
      </rPr>
      <t>50</t>
    </r>
    <r>
      <rPr>
        <sz val="10"/>
        <color theme="1"/>
        <rFont val="宋体"/>
        <family val="3"/>
      </rPr>
      <t>％</t>
    </r>
    <r>
      <rPr>
        <sz val="10"/>
        <color theme="1"/>
        <rFont val="Calibri"/>
        <family val="3"/>
        <scheme val="minor"/>
      </rPr>
      <t>）。成绩保留小数点后两位小数。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</si>
</sst>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9"/>
      <name val="Calibri"/>
      <family val="3"/>
      <scheme val="minor"/>
    </font>
    <font>
      <sz val="9"/>
      <name val="宋体"/>
      <family val="3"/>
    </font>
    <font>
      <b/>
      <sz val="14"/>
      <name val="仿宋_GB2312"/>
      <family val="3"/>
    </font>
    <font>
      <sz val="10"/>
      <name val="Calibri"/>
      <family val="3"/>
      <scheme val="minor"/>
    </font>
    <font>
      <sz val="10"/>
      <color theme="1"/>
      <name val="宋体"/>
      <family val="3"/>
    </font>
    <font>
      <sz val="10"/>
      <color indexed="8"/>
      <name val="Calibri"/>
      <family val="3"/>
      <scheme val="minor"/>
    </font>
    <font>
      <sz val="10"/>
      <color rgb="FF000000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0"/>
      <color indexed="8"/>
      <name val="宋体"/>
      <family val="3"/>
    </font>
    <font>
      <sz val="10"/>
      <color indexed="8"/>
      <name val="仿宋"/>
      <family val="3"/>
    </font>
    <font>
      <sz val="10"/>
      <color indexed="8"/>
      <name val="宋体"/>
      <family val="3"/>
    </font>
    <font>
      <sz val="10"/>
      <name val="宋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176" fontId="7" fillId="0" borderId="1" xfId="0" applyNumberFormat="1" applyFont="1" applyFill="1" applyBorder="1" applyAlignment="1" quotePrefix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 quotePrefix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 topLeftCell="A43">
      <selection activeCell="M57" sqref="M57"/>
    </sheetView>
  </sheetViews>
  <sheetFormatPr defaultColWidth="9.00390625" defaultRowHeight="15"/>
  <cols>
    <col min="3" max="3" width="7.7109375" style="0" customWidth="1"/>
    <col min="4" max="4" width="13.421875" style="0" customWidth="1"/>
    <col min="7" max="7" width="7.28125" style="0" customWidth="1"/>
    <col min="8" max="8" width="8.28125" style="0" customWidth="1"/>
    <col min="9" max="9" width="9.00390625" style="2" customWidth="1"/>
    <col min="10" max="12" width="9.00390625" style="6" customWidth="1"/>
    <col min="13" max="13" width="7.7109375" style="6" customWidth="1"/>
    <col min="14" max="14" width="8.28125" style="0" customWidth="1"/>
  </cols>
  <sheetData>
    <row r="1" spans="1:15" ht="48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30" customHeight="1">
      <c r="A2" s="49" t="s">
        <v>1</v>
      </c>
      <c r="B2" s="49" t="s">
        <v>2</v>
      </c>
      <c r="C2" s="49" t="s">
        <v>3</v>
      </c>
      <c r="D2" s="49" t="s">
        <v>4</v>
      </c>
      <c r="E2" s="40" t="s">
        <v>5</v>
      </c>
      <c r="F2" s="41"/>
      <c r="G2" s="41"/>
      <c r="H2" s="41"/>
      <c r="I2" s="42"/>
      <c r="J2" s="43" t="s">
        <v>6</v>
      </c>
      <c r="K2" s="44"/>
      <c r="L2" s="45"/>
      <c r="M2" s="60" t="s">
        <v>7</v>
      </c>
      <c r="N2" s="49" t="s">
        <v>8</v>
      </c>
      <c r="O2" s="49" t="s">
        <v>9</v>
      </c>
    </row>
    <row r="3" spans="1:15" s="1" customFormat="1" ht="33.75" customHeight="1">
      <c r="A3" s="50"/>
      <c r="B3" s="53"/>
      <c r="C3" s="50"/>
      <c r="D3" s="53"/>
      <c r="E3" s="29" t="s">
        <v>10</v>
      </c>
      <c r="F3" s="29" t="s">
        <v>11</v>
      </c>
      <c r="G3" s="29" t="s">
        <v>12</v>
      </c>
      <c r="H3" s="29" t="s">
        <v>13</v>
      </c>
      <c r="I3" s="37" t="s">
        <v>14</v>
      </c>
      <c r="J3" s="38" t="s">
        <v>68</v>
      </c>
      <c r="K3" s="38" t="s">
        <v>69</v>
      </c>
      <c r="L3" s="38" t="s">
        <v>14</v>
      </c>
      <c r="M3" s="61"/>
      <c r="N3" s="50"/>
      <c r="O3" s="50"/>
    </row>
    <row r="4" spans="1:15" s="1" customFormat="1" ht="18" customHeight="1">
      <c r="A4" s="51" t="s">
        <v>15</v>
      </c>
      <c r="B4" s="54" t="s">
        <v>95</v>
      </c>
      <c r="C4" s="7" t="s">
        <v>16</v>
      </c>
      <c r="D4" s="7" t="s">
        <v>17</v>
      </c>
      <c r="E4" s="8">
        <v>97</v>
      </c>
      <c r="F4" s="8">
        <v>80</v>
      </c>
      <c r="G4" s="8"/>
      <c r="H4" s="8">
        <f>E4+F4</f>
        <v>177</v>
      </c>
      <c r="I4" s="9">
        <f>H4/3*30%</f>
        <v>17.7</v>
      </c>
      <c r="J4" s="10">
        <v>83.6</v>
      </c>
      <c r="K4" s="10"/>
      <c r="L4" s="10">
        <f>J4*70%</f>
        <v>58.51999999999999</v>
      </c>
      <c r="M4" s="10">
        <f>L4+I4</f>
        <v>76.21999999999998</v>
      </c>
      <c r="N4" s="11">
        <v>1</v>
      </c>
      <c r="O4" s="4"/>
    </row>
    <row r="5" spans="1:15" s="1" customFormat="1" ht="18" customHeight="1">
      <c r="A5" s="52"/>
      <c r="B5" s="55"/>
      <c r="C5" s="7" t="s">
        <v>18</v>
      </c>
      <c r="D5" s="7" t="s">
        <v>19</v>
      </c>
      <c r="E5" s="8">
        <v>99.5</v>
      </c>
      <c r="F5" s="8">
        <v>100.4</v>
      </c>
      <c r="G5" s="8"/>
      <c r="H5" s="8">
        <f>E5+F5</f>
        <v>199.9</v>
      </c>
      <c r="I5" s="9">
        <f>H5/3*30%</f>
        <v>19.990000000000002</v>
      </c>
      <c r="J5" s="10">
        <v>79.8</v>
      </c>
      <c r="K5" s="10"/>
      <c r="L5" s="10">
        <f>J5*70%</f>
        <v>55.85999999999999</v>
      </c>
      <c r="M5" s="10">
        <f>L5+I5</f>
        <v>75.85</v>
      </c>
      <c r="N5" s="11">
        <v>2</v>
      </c>
      <c r="O5" s="4"/>
    </row>
    <row r="6" spans="1:15" s="1" customFormat="1" ht="18" customHeight="1">
      <c r="A6" s="52"/>
      <c r="B6" s="56"/>
      <c r="C6" s="7" t="s">
        <v>20</v>
      </c>
      <c r="D6" s="7" t="s">
        <v>21</v>
      </c>
      <c r="E6" s="8">
        <v>92.5</v>
      </c>
      <c r="F6" s="8">
        <v>74.9</v>
      </c>
      <c r="G6" s="8"/>
      <c r="H6" s="8">
        <f>E6+F6</f>
        <v>167.4</v>
      </c>
      <c r="I6" s="9">
        <f>H6/3*30%</f>
        <v>16.740000000000002</v>
      </c>
      <c r="J6" s="10">
        <v>0</v>
      </c>
      <c r="K6" s="10"/>
      <c r="L6" s="10">
        <f>J6*70%</f>
        <v>0</v>
      </c>
      <c r="M6" s="10">
        <f>L6+I6</f>
        <v>16.740000000000002</v>
      </c>
      <c r="N6" s="11">
        <v>3</v>
      </c>
      <c r="O6" s="4" t="s">
        <v>22</v>
      </c>
    </row>
    <row r="7" spans="1:15" ht="18" customHeight="1">
      <c r="A7" s="63" t="s">
        <v>23</v>
      </c>
      <c r="B7" s="54" t="s">
        <v>24</v>
      </c>
      <c r="C7" s="16" t="s">
        <v>25</v>
      </c>
      <c r="D7" s="16" t="s">
        <v>26</v>
      </c>
      <c r="E7" s="17">
        <v>96</v>
      </c>
      <c r="F7" s="17">
        <v>92</v>
      </c>
      <c r="G7" s="18"/>
      <c r="H7" s="17">
        <v>188</v>
      </c>
      <c r="I7" s="17">
        <f>H7/3*0.3</f>
        <v>18.799999999999997</v>
      </c>
      <c r="J7" s="10">
        <v>81.4</v>
      </c>
      <c r="K7" s="10"/>
      <c r="L7" s="19">
        <f>J7*0.7</f>
        <v>56.98</v>
      </c>
      <c r="M7" s="19">
        <f>I7+L7</f>
        <v>75.78</v>
      </c>
      <c r="N7" s="20">
        <v>1</v>
      </c>
      <c r="O7" s="20"/>
    </row>
    <row r="8" spans="1:15" ht="18" customHeight="1">
      <c r="A8" s="64"/>
      <c r="B8" s="55"/>
      <c r="C8" s="16" t="s">
        <v>27</v>
      </c>
      <c r="D8" s="16" t="s">
        <v>28</v>
      </c>
      <c r="E8" s="17">
        <v>90.5</v>
      </c>
      <c r="F8" s="17">
        <v>76.2</v>
      </c>
      <c r="G8" s="18"/>
      <c r="H8" s="17">
        <v>166.7</v>
      </c>
      <c r="I8" s="17">
        <f aca="true" t="shared" si="0" ref="I8:I21">H8/3*0.3</f>
        <v>16.669999999999998</v>
      </c>
      <c r="J8" s="10">
        <v>67.4</v>
      </c>
      <c r="K8" s="10"/>
      <c r="L8" s="19">
        <f aca="true" t="shared" si="1" ref="L8:L21">J8*0.7</f>
        <v>47.18</v>
      </c>
      <c r="M8" s="19">
        <f aca="true" t="shared" si="2" ref="M8:M21">I8+L8</f>
        <v>63.849999999999994</v>
      </c>
      <c r="N8" s="20">
        <v>2</v>
      </c>
      <c r="O8" s="20"/>
    </row>
    <row r="9" spans="1:15" ht="18" customHeight="1">
      <c r="A9" s="64"/>
      <c r="B9" s="56"/>
      <c r="C9" s="16" t="s">
        <v>96</v>
      </c>
      <c r="D9" s="16" t="s">
        <v>29</v>
      </c>
      <c r="E9" s="17">
        <v>95.5</v>
      </c>
      <c r="F9" s="17">
        <v>97.9</v>
      </c>
      <c r="G9" s="18"/>
      <c r="H9" s="17">
        <v>193.4</v>
      </c>
      <c r="I9" s="17">
        <f t="shared" si="0"/>
        <v>19.34</v>
      </c>
      <c r="J9" s="19">
        <v>0</v>
      </c>
      <c r="K9" s="19"/>
      <c r="L9" s="19">
        <f t="shared" si="1"/>
        <v>0</v>
      </c>
      <c r="M9" s="19">
        <f t="shared" si="2"/>
        <v>19.34</v>
      </c>
      <c r="N9" s="20">
        <v>3</v>
      </c>
      <c r="O9" s="20" t="s">
        <v>97</v>
      </c>
    </row>
    <row r="10" spans="1:15" ht="18" customHeight="1">
      <c r="A10" s="64"/>
      <c r="B10" s="54" t="s">
        <v>98</v>
      </c>
      <c r="C10" s="16" t="s">
        <v>30</v>
      </c>
      <c r="D10" s="16" t="s">
        <v>31</v>
      </c>
      <c r="E10" s="17">
        <v>95.5</v>
      </c>
      <c r="F10" s="17">
        <v>95.5</v>
      </c>
      <c r="G10" s="18"/>
      <c r="H10" s="17">
        <v>191</v>
      </c>
      <c r="I10" s="17">
        <f t="shared" si="0"/>
        <v>19.099999999999998</v>
      </c>
      <c r="J10" s="10">
        <v>82.4</v>
      </c>
      <c r="K10" s="10"/>
      <c r="L10" s="19">
        <f t="shared" si="1"/>
        <v>57.68</v>
      </c>
      <c r="M10" s="19">
        <f t="shared" si="2"/>
        <v>76.78</v>
      </c>
      <c r="N10" s="20">
        <v>1</v>
      </c>
      <c r="O10" s="20"/>
    </row>
    <row r="11" spans="1:15" ht="18" customHeight="1">
      <c r="A11" s="64"/>
      <c r="B11" s="55"/>
      <c r="C11" s="21" t="s">
        <v>99</v>
      </c>
      <c r="D11" s="16" t="s">
        <v>100</v>
      </c>
      <c r="E11" s="17">
        <v>83</v>
      </c>
      <c r="F11" s="17">
        <v>84</v>
      </c>
      <c r="G11" s="18"/>
      <c r="H11" s="17">
        <v>167</v>
      </c>
      <c r="I11" s="17">
        <f t="shared" si="0"/>
        <v>16.7</v>
      </c>
      <c r="J11" s="10">
        <v>75.4</v>
      </c>
      <c r="K11" s="10"/>
      <c r="L11" s="19">
        <f t="shared" si="1"/>
        <v>52.78</v>
      </c>
      <c r="M11" s="19">
        <f t="shared" si="2"/>
        <v>69.48</v>
      </c>
      <c r="N11" s="20">
        <v>2</v>
      </c>
      <c r="O11" s="20"/>
    </row>
    <row r="12" spans="1:15" ht="18" customHeight="1">
      <c r="A12" s="64"/>
      <c r="B12" s="56"/>
      <c r="C12" s="16" t="s">
        <v>32</v>
      </c>
      <c r="D12" s="16" t="s">
        <v>33</v>
      </c>
      <c r="E12" s="17">
        <v>95.5</v>
      </c>
      <c r="F12" s="17">
        <v>80.7</v>
      </c>
      <c r="G12" s="18"/>
      <c r="H12" s="17">
        <v>176.2</v>
      </c>
      <c r="I12" s="17">
        <f t="shared" si="0"/>
        <v>17.619999999999997</v>
      </c>
      <c r="J12" s="10">
        <v>72.8</v>
      </c>
      <c r="K12" s="10"/>
      <c r="L12" s="19">
        <f t="shared" si="1"/>
        <v>50.959999999999994</v>
      </c>
      <c r="M12" s="19">
        <f t="shared" si="2"/>
        <v>68.57999999999998</v>
      </c>
      <c r="N12" s="20">
        <v>3</v>
      </c>
      <c r="O12" s="20"/>
    </row>
    <row r="13" spans="1:15" ht="18" customHeight="1">
      <c r="A13" s="64"/>
      <c r="B13" s="54" t="s">
        <v>101</v>
      </c>
      <c r="C13" s="16" t="s">
        <v>34</v>
      </c>
      <c r="D13" s="16" t="s">
        <v>35</v>
      </c>
      <c r="E13" s="17">
        <v>102</v>
      </c>
      <c r="F13" s="17">
        <v>84.7</v>
      </c>
      <c r="G13" s="22"/>
      <c r="H13" s="17">
        <v>186.7</v>
      </c>
      <c r="I13" s="17">
        <f t="shared" si="0"/>
        <v>18.669999999999998</v>
      </c>
      <c r="J13" s="10">
        <v>82.8</v>
      </c>
      <c r="K13" s="10"/>
      <c r="L13" s="19">
        <f t="shared" si="1"/>
        <v>57.959999999999994</v>
      </c>
      <c r="M13" s="19">
        <f t="shared" si="2"/>
        <v>76.63</v>
      </c>
      <c r="N13" s="20">
        <v>1</v>
      </c>
      <c r="O13" s="20"/>
    </row>
    <row r="14" spans="1:15" ht="18" customHeight="1">
      <c r="A14" s="64"/>
      <c r="B14" s="55"/>
      <c r="C14" s="16" t="s">
        <v>36</v>
      </c>
      <c r="D14" s="16" t="s">
        <v>37</v>
      </c>
      <c r="E14" s="17">
        <v>97.5</v>
      </c>
      <c r="F14" s="17">
        <v>78.5</v>
      </c>
      <c r="G14" s="22"/>
      <c r="H14" s="17">
        <v>176</v>
      </c>
      <c r="I14" s="17">
        <f t="shared" si="0"/>
        <v>17.599999999999998</v>
      </c>
      <c r="J14" s="10">
        <v>81.6</v>
      </c>
      <c r="K14" s="10"/>
      <c r="L14" s="19">
        <f t="shared" si="1"/>
        <v>57.11999999999999</v>
      </c>
      <c r="M14" s="19">
        <f t="shared" si="2"/>
        <v>74.71999999999998</v>
      </c>
      <c r="N14" s="20">
        <v>2</v>
      </c>
      <c r="O14" s="20"/>
    </row>
    <row r="15" spans="1:15" ht="18" customHeight="1">
      <c r="A15" s="64"/>
      <c r="B15" s="55"/>
      <c r="C15" s="16" t="s">
        <v>38</v>
      </c>
      <c r="D15" s="16" t="s">
        <v>39</v>
      </c>
      <c r="E15" s="17">
        <v>86</v>
      </c>
      <c r="F15" s="17">
        <v>96.7</v>
      </c>
      <c r="G15" s="22"/>
      <c r="H15" s="17">
        <v>182.7</v>
      </c>
      <c r="I15" s="17">
        <f t="shared" si="0"/>
        <v>18.27</v>
      </c>
      <c r="J15" s="10">
        <v>79.4</v>
      </c>
      <c r="K15" s="10"/>
      <c r="L15" s="19">
        <f t="shared" si="1"/>
        <v>55.58</v>
      </c>
      <c r="M15" s="19">
        <f t="shared" si="2"/>
        <v>73.85</v>
      </c>
      <c r="N15" s="20">
        <v>3</v>
      </c>
      <c r="O15" s="20"/>
    </row>
    <row r="16" spans="1:15" ht="18" customHeight="1">
      <c r="A16" s="64"/>
      <c r="B16" s="55"/>
      <c r="C16" s="16" t="s">
        <v>40</v>
      </c>
      <c r="D16" s="16" t="s">
        <v>41</v>
      </c>
      <c r="E16" s="17">
        <v>94.5</v>
      </c>
      <c r="F16" s="17">
        <v>84.9</v>
      </c>
      <c r="G16" s="22"/>
      <c r="H16" s="17">
        <v>179.4</v>
      </c>
      <c r="I16" s="17">
        <f t="shared" si="0"/>
        <v>17.94</v>
      </c>
      <c r="J16" s="10">
        <v>79.8</v>
      </c>
      <c r="K16" s="10"/>
      <c r="L16" s="19">
        <f t="shared" si="1"/>
        <v>55.85999999999999</v>
      </c>
      <c r="M16" s="19">
        <f t="shared" si="2"/>
        <v>73.8</v>
      </c>
      <c r="N16" s="20">
        <v>4</v>
      </c>
      <c r="O16" s="20"/>
    </row>
    <row r="17" spans="1:15" ht="18" customHeight="1">
      <c r="A17" s="64"/>
      <c r="B17" s="55"/>
      <c r="C17" s="16" t="s">
        <v>42</v>
      </c>
      <c r="D17" s="16" t="s">
        <v>43</v>
      </c>
      <c r="E17" s="17">
        <v>105.5</v>
      </c>
      <c r="F17" s="17">
        <v>93.1</v>
      </c>
      <c r="G17" s="18"/>
      <c r="H17" s="17">
        <v>198.6</v>
      </c>
      <c r="I17" s="17">
        <f t="shared" si="0"/>
        <v>19.86</v>
      </c>
      <c r="J17" s="10">
        <v>75.6</v>
      </c>
      <c r="K17" s="10"/>
      <c r="L17" s="19">
        <f t="shared" si="1"/>
        <v>52.919999999999995</v>
      </c>
      <c r="M17" s="19">
        <f t="shared" si="2"/>
        <v>72.78</v>
      </c>
      <c r="N17" s="20">
        <v>5</v>
      </c>
      <c r="O17" s="20"/>
    </row>
    <row r="18" spans="1:15" ht="18" customHeight="1">
      <c r="A18" s="64"/>
      <c r="B18" s="55"/>
      <c r="C18" s="16" t="s">
        <v>44</v>
      </c>
      <c r="D18" s="16" t="s">
        <v>45</v>
      </c>
      <c r="E18" s="17">
        <v>102</v>
      </c>
      <c r="F18" s="17">
        <v>89.8</v>
      </c>
      <c r="G18" s="18"/>
      <c r="H18" s="17">
        <v>191.8</v>
      </c>
      <c r="I18" s="17">
        <f t="shared" si="0"/>
        <v>19.18</v>
      </c>
      <c r="J18" s="10">
        <v>75.6</v>
      </c>
      <c r="K18" s="10"/>
      <c r="L18" s="19">
        <f t="shared" si="1"/>
        <v>52.919999999999995</v>
      </c>
      <c r="M18" s="19">
        <f t="shared" si="2"/>
        <v>72.1</v>
      </c>
      <c r="N18" s="20">
        <v>6</v>
      </c>
      <c r="O18" s="20"/>
    </row>
    <row r="19" spans="1:15" ht="18" customHeight="1">
      <c r="A19" s="64"/>
      <c r="B19" s="55"/>
      <c r="C19" s="16" t="s">
        <v>46</v>
      </c>
      <c r="D19" s="16" t="s">
        <v>47</v>
      </c>
      <c r="E19" s="17">
        <v>102.5</v>
      </c>
      <c r="F19" s="17">
        <v>82.9</v>
      </c>
      <c r="G19" s="22"/>
      <c r="H19" s="17">
        <v>185.4</v>
      </c>
      <c r="I19" s="17">
        <f t="shared" si="0"/>
        <v>18.54</v>
      </c>
      <c r="J19" s="10">
        <v>72.4</v>
      </c>
      <c r="K19" s="10"/>
      <c r="L19" s="19">
        <f t="shared" si="1"/>
        <v>50.68</v>
      </c>
      <c r="M19" s="19">
        <f t="shared" si="2"/>
        <v>69.22</v>
      </c>
      <c r="N19" s="20">
        <v>7</v>
      </c>
      <c r="O19" s="20"/>
    </row>
    <row r="20" spans="1:15" ht="18" customHeight="1">
      <c r="A20" s="64"/>
      <c r="B20" s="55"/>
      <c r="C20" s="16" t="s">
        <v>48</v>
      </c>
      <c r="D20" s="16" t="s">
        <v>49</v>
      </c>
      <c r="E20" s="16">
        <v>99</v>
      </c>
      <c r="F20" s="16">
        <v>89.1</v>
      </c>
      <c r="G20" s="23"/>
      <c r="H20" s="16">
        <v>188.1</v>
      </c>
      <c r="I20" s="16">
        <f t="shared" si="0"/>
        <v>18.81</v>
      </c>
      <c r="J20" s="8">
        <v>68</v>
      </c>
      <c r="K20" s="8"/>
      <c r="L20" s="19">
        <f t="shared" si="1"/>
        <v>47.599999999999994</v>
      </c>
      <c r="M20" s="19">
        <f t="shared" si="2"/>
        <v>66.41</v>
      </c>
      <c r="N20" s="20">
        <v>8</v>
      </c>
      <c r="O20" s="20"/>
    </row>
    <row r="21" spans="1:15" ht="18" customHeight="1">
      <c r="A21" s="65"/>
      <c r="B21" s="56"/>
      <c r="C21" s="16" t="s">
        <v>50</v>
      </c>
      <c r="D21" s="16" t="s">
        <v>51</v>
      </c>
      <c r="E21" s="16">
        <v>97.5</v>
      </c>
      <c r="F21" s="16">
        <v>75.8</v>
      </c>
      <c r="G21" s="24"/>
      <c r="H21" s="16">
        <v>173.3</v>
      </c>
      <c r="I21" s="16">
        <f t="shared" si="0"/>
        <v>17.330000000000002</v>
      </c>
      <c r="J21" s="8">
        <v>67.8</v>
      </c>
      <c r="K21" s="8"/>
      <c r="L21" s="19">
        <f t="shared" si="1"/>
        <v>47.459999999999994</v>
      </c>
      <c r="M21" s="19">
        <f t="shared" si="2"/>
        <v>64.78999999999999</v>
      </c>
      <c r="N21" s="20">
        <v>9</v>
      </c>
      <c r="O21" s="20"/>
    </row>
    <row r="22" spans="1:15" s="1" customFormat="1" ht="18" customHeight="1">
      <c r="A22" s="62" t="s">
        <v>70</v>
      </c>
      <c r="B22" s="57" t="s">
        <v>102</v>
      </c>
      <c r="C22" s="4" t="s">
        <v>71</v>
      </c>
      <c r="D22" s="12" t="s">
        <v>72</v>
      </c>
      <c r="E22" s="21">
        <v>85.5</v>
      </c>
      <c r="F22" s="21">
        <v>100.2</v>
      </c>
      <c r="G22" s="25"/>
      <c r="H22" s="21">
        <v>185.7</v>
      </c>
      <c r="I22" s="21">
        <f>H22/10</f>
        <v>18.57</v>
      </c>
      <c r="J22" s="26">
        <v>77.8</v>
      </c>
      <c r="K22" s="10">
        <v>83.2</v>
      </c>
      <c r="L22" s="3">
        <f>(J22+K22)/2*0.7</f>
        <v>56.349999999999994</v>
      </c>
      <c r="M22" s="3">
        <f>I22+L22</f>
        <v>74.91999999999999</v>
      </c>
      <c r="N22" s="4">
        <v>1</v>
      </c>
      <c r="O22" s="4"/>
    </row>
    <row r="23" spans="1:15" s="1" customFormat="1" ht="18" customHeight="1">
      <c r="A23" s="62"/>
      <c r="B23" s="58"/>
      <c r="C23" s="4" t="s">
        <v>73</v>
      </c>
      <c r="D23" s="4" t="s">
        <v>74</v>
      </c>
      <c r="E23" s="21">
        <v>93.5</v>
      </c>
      <c r="F23" s="21">
        <v>72.5</v>
      </c>
      <c r="G23" s="25"/>
      <c r="H23" s="21">
        <v>166</v>
      </c>
      <c r="I23" s="21">
        <f aca="true" t="shared" si="3" ref="I23:I33">H23/10</f>
        <v>16.6</v>
      </c>
      <c r="J23" s="26">
        <v>76.8</v>
      </c>
      <c r="K23" s="10">
        <v>76.8</v>
      </c>
      <c r="L23" s="3">
        <f aca="true" t="shared" si="4" ref="L23:L33">(J23+K23)/2*0.7</f>
        <v>53.76</v>
      </c>
      <c r="M23" s="3">
        <f aca="true" t="shared" si="5" ref="M23:M33">I23+L23</f>
        <v>70.36</v>
      </c>
      <c r="N23" s="4">
        <v>2</v>
      </c>
      <c r="O23" s="4"/>
    </row>
    <row r="24" spans="1:15" s="1" customFormat="1" ht="18" customHeight="1">
      <c r="A24" s="62"/>
      <c r="B24" s="59"/>
      <c r="C24" s="4" t="s">
        <v>75</v>
      </c>
      <c r="D24" s="4" t="s">
        <v>76</v>
      </c>
      <c r="E24" s="21">
        <v>76</v>
      </c>
      <c r="F24" s="21">
        <v>71.2</v>
      </c>
      <c r="G24" s="25"/>
      <c r="H24" s="21">
        <v>147.2</v>
      </c>
      <c r="I24" s="21">
        <f t="shared" si="3"/>
        <v>14.719999999999999</v>
      </c>
      <c r="J24" s="26">
        <v>70</v>
      </c>
      <c r="K24" s="10">
        <v>79.2</v>
      </c>
      <c r="L24" s="3">
        <f t="shared" si="4"/>
        <v>52.21999999999999</v>
      </c>
      <c r="M24" s="3">
        <f t="shared" si="5"/>
        <v>66.94</v>
      </c>
      <c r="N24" s="4">
        <v>3</v>
      </c>
      <c r="O24" s="4"/>
    </row>
    <row r="25" spans="1:19" s="1" customFormat="1" ht="18" customHeight="1">
      <c r="A25" s="62"/>
      <c r="B25" s="57" t="s">
        <v>103</v>
      </c>
      <c r="C25" s="4" t="s">
        <v>77</v>
      </c>
      <c r="D25" s="12" t="s">
        <v>78</v>
      </c>
      <c r="E25" s="21">
        <v>101</v>
      </c>
      <c r="F25" s="21">
        <v>86.7</v>
      </c>
      <c r="G25" s="25"/>
      <c r="H25" s="21">
        <v>187.7</v>
      </c>
      <c r="I25" s="21">
        <f t="shared" si="3"/>
        <v>18.77</v>
      </c>
      <c r="J25" s="26">
        <v>83.2</v>
      </c>
      <c r="K25" s="10">
        <v>87</v>
      </c>
      <c r="L25" s="3">
        <f t="shared" si="4"/>
        <v>59.56999999999999</v>
      </c>
      <c r="M25" s="3">
        <f t="shared" si="5"/>
        <v>78.33999999999999</v>
      </c>
      <c r="N25" s="4">
        <v>1</v>
      </c>
      <c r="O25" s="4"/>
      <c r="S25" s="5"/>
    </row>
    <row r="26" spans="1:15" s="1" customFormat="1" ht="18" customHeight="1">
      <c r="A26" s="62"/>
      <c r="B26" s="58"/>
      <c r="C26" s="4" t="s">
        <v>79</v>
      </c>
      <c r="D26" s="4" t="s">
        <v>80</v>
      </c>
      <c r="E26" s="21">
        <v>98.5</v>
      </c>
      <c r="F26" s="21">
        <v>86.7</v>
      </c>
      <c r="G26" s="25"/>
      <c r="H26" s="21">
        <v>185.2</v>
      </c>
      <c r="I26" s="21">
        <f t="shared" si="3"/>
        <v>18.52</v>
      </c>
      <c r="J26" s="26">
        <v>75.8</v>
      </c>
      <c r="K26" s="10">
        <v>76.6</v>
      </c>
      <c r="L26" s="3">
        <f t="shared" si="4"/>
        <v>53.33999999999999</v>
      </c>
      <c r="M26" s="3">
        <f t="shared" si="5"/>
        <v>71.85999999999999</v>
      </c>
      <c r="N26" s="4">
        <v>2</v>
      </c>
      <c r="O26" s="4"/>
    </row>
    <row r="27" spans="1:15" s="1" customFormat="1" ht="18" customHeight="1">
      <c r="A27" s="62"/>
      <c r="B27" s="59"/>
      <c r="C27" s="4" t="s">
        <v>81</v>
      </c>
      <c r="D27" s="13" t="s">
        <v>82</v>
      </c>
      <c r="E27" s="21">
        <v>95</v>
      </c>
      <c r="F27" s="21">
        <v>78.4</v>
      </c>
      <c r="G27" s="25"/>
      <c r="H27" s="21">
        <v>173.4</v>
      </c>
      <c r="I27" s="21">
        <f t="shared" si="3"/>
        <v>17.34</v>
      </c>
      <c r="J27" s="26">
        <v>0</v>
      </c>
      <c r="K27" s="10">
        <v>0</v>
      </c>
      <c r="L27" s="3">
        <f t="shared" si="4"/>
        <v>0</v>
      </c>
      <c r="M27" s="3">
        <f t="shared" si="5"/>
        <v>17.34</v>
      </c>
      <c r="N27" s="4">
        <v>3</v>
      </c>
      <c r="O27" s="20" t="s">
        <v>104</v>
      </c>
    </row>
    <row r="28" spans="1:15" s="1" customFormat="1" ht="18" customHeight="1">
      <c r="A28" s="62"/>
      <c r="B28" s="57" t="s">
        <v>105</v>
      </c>
      <c r="C28" s="4" t="s">
        <v>83</v>
      </c>
      <c r="D28" s="13" t="s">
        <v>84</v>
      </c>
      <c r="E28" s="21">
        <v>96.5</v>
      </c>
      <c r="F28" s="21">
        <v>87.1</v>
      </c>
      <c r="G28" s="25"/>
      <c r="H28" s="21">
        <v>183.6</v>
      </c>
      <c r="I28" s="21">
        <f t="shared" si="3"/>
        <v>18.36</v>
      </c>
      <c r="J28" s="26">
        <v>77.4</v>
      </c>
      <c r="K28" s="10">
        <v>78.8</v>
      </c>
      <c r="L28" s="3">
        <f t="shared" si="4"/>
        <v>54.669999999999995</v>
      </c>
      <c r="M28" s="3">
        <f t="shared" si="5"/>
        <v>73.03</v>
      </c>
      <c r="N28" s="4">
        <v>1</v>
      </c>
      <c r="O28" s="4"/>
    </row>
    <row r="29" spans="1:15" s="1" customFormat="1" ht="18" customHeight="1">
      <c r="A29" s="62"/>
      <c r="B29" s="58"/>
      <c r="C29" s="4" t="s">
        <v>85</v>
      </c>
      <c r="D29" s="14" t="s">
        <v>86</v>
      </c>
      <c r="E29" s="21">
        <v>92.5</v>
      </c>
      <c r="F29" s="21">
        <v>77.7</v>
      </c>
      <c r="G29" s="27"/>
      <c r="H29" s="21">
        <v>170.2</v>
      </c>
      <c r="I29" s="21">
        <f t="shared" si="3"/>
        <v>17.02</v>
      </c>
      <c r="J29" s="26">
        <v>74</v>
      </c>
      <c r="K29" s="10">
        <v>82.8</v>
      </c>
      <c r="L29" s="3">
        <f t="shared" si="4"/>
        <v>54.88</v>
      </c>
      <c r="M29" s="3">
        <f t="shared" si="5"/>
        <v>71.9</v>
      </c>
      <c r="N29" s="4">
        <v>2</v>
      </c>
      <c r="O29" s="4"/>
    </row>
    <row r="30" spans="1:15" s="1" customFormat="1" ht="18" customHeight="1">
      <c r="A30" s="62"/>
      <c r="B30" s="59"/>
      <c r="C30" s="4" t="s">
        <v>87</v>
      </c>
      <c r="D30" s="16" t="s">
        <v>88</v>
      </c>
      <c r="E30" s="21">
        <v>114</v>
      </c>
      <c r="F30" s="21">
        <v>78.4</v>
      </c>
      <c r="G30" s="25"/>
      <c r="H30" s="21">
        <v>192.4</v>
      </c>
      <c r="I30" s="21">
        <f t="shared" si="3"/>
        <v>19.240000000000002</v>
      </c>
      <c r="J30" s="26">
        <v>0</v>
      </c>
      <c r="K30" s="10">
        <v>0</v>
      </c>
      <c r="L30" s="3">
        <f t="shared" si="4"/>
        <v>0</v>
      </c>
      <c r="M30" s="3">
        <f t="shared" si="5"/>
        <v>19.240000000000002</v>
      </c>
      <c r="N30" s="4">
        <v>3</v>
      </c>
      <c r="O30" s="20" t="s">
        <v>106</v>
      </c>
    </row>
    <row r="31" spans="1:15" s="1" customFormat="1" ht="18" customHeight="1">
      <c r="A31" s="62"/>
      <c r="B31" s="57" t="s">
        <v>107</v>
      </c>
      <c r="C31" s="4" t="s">
        <v>89</v>
      </c>
      <c r="D31" s="13" t="s">
        <v>90</v>
      </c>
      <c r="E31" s="21">
        <v>97.5</v>
      </c>
      <c r="F31" s="21">
        <v>95.7</v>
      </c>
      <c r="G31" s="24"/>
      <c r="H31" s="21">
        <v>193.2</v>
      </c>
      <c r="I31" s="21">
        <f t="shared" si="3"/>
        <v>19.32</v>
      </c>
      <c r="J31" s="26">
        <v>85.2</v>
      </c>
      <c r="K31" s="10">
        <v>87</v>
      </c>
      <c r="L31" s="3">
        <f t="shared" si="4"/>
        <v>60.26999999999999</v>
      </c>
      <c r="M31" s="3">
        <f t="shared" si="5"/>
        <v>79.58999999999999</v>
      </c>
      <c r="N31" s="4">
        <v>1</v>
      </c>
      <c r="O31" s="4"/>
    </row>
    <row r="32" spans="1:15" s="1" customFormat="1" ht="18" customHeight="1">
      <c r="A32" s="62"/>
      <c r="B32" s="58"/>
      <c r="C32" s="4" t="s">
        <v>91</v>
      </c>
      <c r="D32" s="13" t="s">
        <v>92</v>
      </c>
      <c r="E32" s="21">
        <v>100.5</v>
      </c>
      <c r="F32" s="21">
        <v>100.7</v>
      </c>
      <c r="G32" s="24"/>
      <c r="H32" s="21">
        <v>201.2</v>
      </c>
      <c r="I32" s="21">
        <f t="shared" si="3"/>
        <v>20.119999999999997</v>
      </c>
      <c r="J32" s="26">
        <v>74.4</v>
      </c>
      <c r="K32" s="10">
        <v>74.4</v>
      </c>
      <c r="L32" s="3">
        <f t="shared" si="4"/>
        <v>52.08</v>
      </c>
      <c r="M32" s="3">
        <f t="shared" si="5"/>
        <v>72.19999999999999</v>
      </c>
      <c r="N32" s="4">
        <v>2</v>
      </c>
      <c r="O32" s="4"/>
    </row>
    <row r="33" spans="1:15" s="1" customFormat="1" ht="18" customHeight="1">
      <c r="A33" s="62"/>
      <c r="B33" s="59"/>
      <c r="C33" s="4" t="s">
        <v>93</v>
      </c>
      <c r="D33" s="13" t="s">
        <v>94</v>
      </c>
      <c r="E33" s="21">
        <v>102</v>
      </c>
      <c r="F33" s="21">
        <v>60.4</v>
      </c>
      <c r="G33" s="24"/>
      <c r="H33" s="21">
        <v>162.4</v>
      </c>
      <c r="I33" s="21">
        <f t="shared" si="3"/>
        <v>16.240000000000002</v>
      </c>
      <c r="J33" s="26">
        <v>0</v>
      </c>
      <c r="K33" s="10">
        <v>0</v>
      </c>
      <c r="L33" s="3">
        <f t="shared" si="4"/>
        <v>0</v>
      </c>
      <c r="M33" s="3">
        <f t="shared" si="5"/>
        <v>16.240000000000002</v>
      </c>
      <c r="N33" s="4">
        <v>3</v>
      </c>
      <c r="O33" s="20" t="s">
        <v>106</v>
      </c>
    </row>
    <row r="34" spans="1:15" s="1" customFormat="1" ht="18" customHeight="1">
      <c r="A34" s="49" t="s">
        <v>52</v>
      </c>
      <c r="B34" s="57" t="s">
        <v>108</v>
      </c>
      <c r="C34" s="3" t="s">
        <v>109</v>
      </c>
      <c r="D34" s="3" t="s">
        <v>110</v>
      </c>
      <c r="E34" s="3">
        <v>96.5</v>
      </c>
      <c r="F34" s="3">
        <v>104.9</v>
      </c>
      <c r="G34" s="3"/>
      <c r="H34" s="3">
        <v>201.4</v>
      </c>
      <c r="I34" s="3">
        <f>67.1333*0.3</f>
        <v>20.13999</v>
      </c>
      <c r="J34" s="3">
        <v>87.4</v>
      </c>
      <c r="K34" s="3"/>
      <c r="L34" s="3">
        <f>J34*0.7</f>
        <v>61.18</v>
      </c>
      <c r="M34" s="3">
        <f>I34+L34</f>
        <v>81.31999</v>
      </c>
      <c r="N34" s="4">
        <v>1</v>
      </c>
      <c r="O34" s="3"/>
    </row>
    <row r="35" spans="1:15" s="1" customFormat="1" ht="18" customHeight="1">
      <c r="A35" s="53"/>
      <c r="B35" s="58"/>
      <c r="C35" s="3" t="s">
        <v>111</v>
      </c>
      <c r="D35" s="3" t="s">
        <v>112</v>
      </c>
      <c r="E35" s="3">
        <v>92</v>
      </c>
      <c r="F35" s="3">
        <v>101.7</v>
      </c>
      <c r="G35" s="3"/>
      <c r="H35" s="3">
        <v>193.7</v>
      </c>
      <c r="I35" s="3">
        <f>64.5667*0.3</f>
        <v>19.370009999999997</v>
      </c>
      <c r="J35" s="3">
        <v>79.2</v>
      </c>
      <c r="K35" s="3"/>
      <c r="L35" s="3">
        <f aca="true" t="shared" si="6" ref="L35:L39">J35*0.7</f>
        <v>55.44</v>
      </c>
      <c r="M35" s="3">
        <f aca="true" t="shared" si="7" ref="M35:M38">I35+L35</f>
        <v>74.81000999999999</v>
      </c>
      <c r="N35" s="4">
        <v>2</v>
      </c>
      <c r="O35" s="3"/>
    </row>
    <row r="36" spans="1:15" s="1" customFormat="1" ht="18" customHeight="1">
      <c r="A36" s="53"/>
      <c r="B36" s="59"/>
      <c r="C36" s="3" t="s">
        <v>113</v>
      </c>
      <c r="D36" s="3" t="s">
        <v>114</v>
      </c>
      <c r="E36" s="3">
        <v>95.5</v>
      </c>
      <c r="F36" s="3">
        <v>94.3</v>
      </c>
      <c r="G36" s="3"/>
      <c r="H36" s="3">
        <v>189.8</v>
      </c>
      <c r="I36" s="3">
        <f>63.2667*0.3</f>
        <v>18.98001</v>
      </c>
      <c r="J36" s="3">
        <v>69.8</v>
      </c>
      <c r="K36" s="3"/>
      <c r="L36" s="3">
        <f t="shared" si="6"/>
        <v>48.85999999999999</v>
      </c>
      <c r="M36" s="3">
        <f t="shared" si="7"/>
        <v>67.84000999999999</v>
      </c>
      <c r="N36" s="4">
        <v>3</v>
      </c>
      <c r="O36" s="3"/>
    </row>
    <row r="37" spans="1:15" s="1" customFormat="1" ht="18" customHeight="1">
      <c r="A37" s="53"/>
      <c r="B37" s="57" t="s">
        <v>115</v>
      </c>
      <c r="C37" s="3" t="s">
        <v>116</v>
      </c>
      <c r="D37" s="3" t="s">
        <v>117</v>
      </c>
      <c r="E37" s="3">
        <v>108</v>
      </c>
      <c r="F37" s="3">
        <v>83.4</v>
      </c>
      <c r="G37" s="3"/>
      <c r="H37" s="3">
        <v>191.4</v>
      </c>
      <c r="I37" s="3">
        <f>63.8*0.3</f>
        <v>19.139999999999997</v>
      </c>
      <c r="J37" s="3">
        <v>81.6</v>
      </c>
      <c r="K37" s="3"/>
      <c r="L37" s="3">
        <f t="shared" si="6"/>
        <v>57.11999999999999</v>
      </c>
      <c r="M37" s="3">
        <f t="shared" si="7"/>
        <v>76.25999999999999</v>
      </c>
      <c r="N37" s="4">
        <v>1</v>
      </c>
      <c r="O37" s="3"/>
    </row>
    <row r="38" spans="1:15" s="1" customFormat="1" ht="18" customHeight="1">
      <c r="A38" s="53"/>
      <c r="B38" s="58"/>
      <c r="C38" s="3" t="s">
        <v>118</v>
      </c>
      <c r="D38" s="3" t="s">
        <v>119</v>
      </c>
      <c r="E38" s="3">
        <v>93</v>
      </c>
      <c r="F38" s="3">
        <v>100</v>
      </c>
      <c r="G38" s="3"/>
      <c r="H38" s="3">
        <v>193</v>
      </c>
      <c r="I38" s="3">
        <f>64.3333*0.3</f>
        <v>19.299989999999998</v>
      </c>
      <c r="J38" s="3">
        <v>79.6</v>
      </c>
      <c r="K38" s="3"/>
      <c r="L38" s="3">
        <f t="shared" si="6"/>
        <v>55.71999999999999</v>
      </c>
      <c r="M38" s="3">
        <f t="shared" si="7"/>
        <v>75.01998999999999</v>
      </c>
      <c r="N38" s="4">
        <v>2</v>
      </c>
      <c r="O38" s="3" t="s">
        <v>120</v>
      </c>
    </row>
    <row r="39" spans="1:15" s="1" customFormat="1" ht="18" customHeight="1">
      <c r="A39" s="53"/>
      <c r="B39" s="59"/>
      <c r="C39" s="3" t="s">
        <v>121</v>
      </c>
      <c r="D39" s="3" t="s">
        <v>122</v>
      </c>
      <c r="E39" s="3">
        <v>108.5</v>
      </c>
      <c r="F39" s="3">
        <v>86.4</v>
      </c>
      <c r="G39" s="3"/>
      <c r="H39" s="3">
        <v>194.9</v>
      </c>
      <c r="I39" s="3">
        <f>64.9667*0.3</f>
        <v>19.49001</v>
      </c>
      <c r="J39" s="3">
        <v>0</v>
      </c>
      <c r="K39" s="3"/>
      <c r="L39" s="3">
        <f t="shared" si="6"/>
        <v>0</v>
      </c>
      <c r="M39" s="3">
        <f aca="true" t="shared" si="8" ref="M39:M48">I39+L39</f>
        <v>19.49001</v>
      </c>
      <c r="N39" s="4">
        <v>3</v>
      </c>
      <c r="O39" s="3" t="s">
        <v>22</v>
      </c>
    </row>
    <row r="40" spans="1:15" s="1" customFormat="1" ht="18" customHeight="1">
      <c r="A40" s="66" t="s">
        <v>151</v>
      </c>
      <c r="B40" s="67" t="s">
        <v>123</v>
      </c>
      <c r="C40" s="35" t="s">
        <v>124</v>
      </c>
      <c r="D40" s="35" t="s">
        <v>125</v>
      </c>
      <c r="E40" s="31">
        <v>97.5</v>
      </c>
      <c r="F40" s="31">
        <v>76.2</v>
      </c>
      <c r="G40" s="30">
        <v>5</v>
      </c>
      <c r="H40" s="31">
        <f>SUM(E40:G40)</f>
        <v>178.7</v>
      </c>
      <c r="I40" s="32">
        <f>((E40+F40)/3+G40)*0.3</f>
        <v>18.869999999999997</v>
      </c>
      <c r="J40" s="35" t="s">
        <v>126</v>
      </c>
      <c r="K40" s="36"/>
      <c r="L40" s="33">
        <f>J40*0.7</f>
        <v>56.14</v>
      </c>
      <c r="M40" s="33">
        <f t="shared" si="8"/>
        <v>75.00999999999999</v>
      </c>
      <c r="N40" s="34">
        <v>1</v>
      </c>
      <c r="O40" s="34"/>
    </row>
    <row r="41" spans="1:15" s="1" customFormat="1" ht="18" customHeight="1">
      <c r="A41" s="66"/>
      <c r="B41" s="67"/>
      <c r="C41" s="35" t="s">
        <v>127</v>
      </c>
      <c r="D41" s="35" t="s">
        <v>128</v>
      </c>
      <c r="E41" s="31">
        <v>94.5</v>
      </c>
      <c r="F41" s="31">
        <v>71.1</v>
      </c>
      <c r="G41" s="30">
        <v>5</v>
      </c>
      <c r="H41" s="31">
        <f aca="true" t="shared" si="9" ref="H41:H48">SUM(E41:G41)</f>
        <v>170.6</v>
      </c>
      <c r="I41" s="32">
        <f aca="true" t="shared" si="10" ref="I41:I48">((E41+F41)/3+G41)*0.3</f>
        <v>18.06</v>
      </c>
      <c r="J41" s="35" t="s">
        <v>129</v>
      </c>
      <c r="K41" s="36"/>
      <c r="L41" s="33">
        <f>J41*0.7</f>
        <v>50.4</v>
      </c>
      <c r="M41" s="33">
        <f t="shared" si="8"/>
        <v>68.46</v>
      </c>
      <c r="N41" s="34">
        <v>2</v>
      </c>
      <c r="O41" s="34"/>
    </row>
    <row r="42" spans="1:15" s="1" customFormat="1" ht="18" customHeight="1">
      <c r="A42" s="66"/>
      <c r="B42" s="67"/>
      <c r="C42" s="35" t="s">
        <v>130</v>
      </c>
      <c r="D42" s="35" t="s">
        <v>131</v>
      </c>
      <c r="E42" s="31">
        <v>97</v>
      </c>
      <c r="F42" s="31">
        <v>82.1</v>
      </c>
      <c r="G42" s="30"/>
      <c r="H42" s="31">
        <f t="shared" si="9"/>
        <v>179.1</v>
      </c>
      <c r="I42" s="32">
        <f t="shared" si="10"/>
        <v>17.909999999999997</v>
      </c>
      <c r="J42" s="3">
        <v>0</v>
      </c>
      <c r="K42" s="36"/>
      <c r="L42" s="33">
        <v>0</v>
      </c>
      <c r="M42" s="33">
        <f t="shared" si="8"/>
        <v>17.909999999999997</v>
      </c>
      <c r="N42" s="34">
        <v>3</v>
      </c>
      <c r="O42" s="34" t="s">
        <v>152</v>
      </c>
    </row>
    <row r="43" spans="1:15" s="1" customFormat="1" ht="18" customHeight="1">
      <c r="A43" s="66"/>
      <c r="B43" s="67" t="s">
        <v>132</v>
      </c>
      <c r="C43" s="35" t="s">
        <v>133</v>
      </c>
      <c r="D43" s="35" t="s">
        <v>134</v>
      </c>
      <c r="E43" s="31">
        <v>93.5</v>
      </c>
      <c r="F43" s="31">
        <v>95.9</v>
      </c>
      <c r="G43" s="30"/>
      <c r="H43" s="31">
        <f t="shared" si="9"/>
        <v>189.4</v>
      </c>
      <c r="I43" s="32">
        <f t="shared" si="10"/>
        <v>18.939999999999998</v>
      </c>
      <c r="J43" s="35" t="s">
        <v>135</v>
      </c>
      <c r="K43" s="36"/>
      <c r="L43" s="33">
        <f aca="true" t="shared" si="11" ref="L43:L49">J43*0.7</f>
        <v>57.959999999999994</v>
      </c>
      <c r="M43" s="33">
        <f t="shared" si="8"/>
        <v>76.89999999999999</v>
      </c>
      <c r="N43" s="34">
        <v>1</v>
      </c>
      <c r="O43" s="34"/>
    </row>
    <row r="44" spans="1:15" s="1" customFormat="1" ht="18" customHeight="1">
      <c r="A44" s="66"/>
      <c r="B44" s="67"/>
      <c r="C44" s="35" t="s">
        <v>136</v>
      </c>
      <c r="D44" s="35" t="s">
        <v>137</v>
      </c>
      <c r="E44" s="31">
        <v>100.5</v>
      </c>
      <c r="F44" s="31">
        <v>101.4</v>
      </c>
      <c r="G44" s="30"/>
      <c r="H44" s="31">
        <f t="shared" si="9"/>
        <v>201.9</v>
      </c>
      <c r="I44" s="32">
        <f t="shared" si="10"/>
        <v>20.189999999999998</v>
      </c>
      <c r="J44" s="35" t="s">
        <v>138</v>
      </c>
      <c r="K44" s="36"/>
      <c r="L44" s="33">
        <f t="shared" si="11"/>
        <v>55.16</v>
      </c>
      <c r="M44" s="33">
        <f t="shared" si="8"/>
        <v>75.35</v>
      </c>
      <c r="N44" s="34">
        <v>2</v>
      </c>
      <c r="O44" s="34"/>
    </row>
    <row r="45" spans="1:15" s="1" customFormat="1" ht="18" customHeight="1">
      <c r="A45" s="66"/>
      <c r="B45" s="67"/>
      <c r="C45" s="35" t="s">
        <v>139</v>
      </c>
      <c r="D45" s="35" t="s">
        <v>140</v>
      </c>
      <c r="E45" s="31">
        <v>88</v>
      </c>
      <c r="F45" s="31">
        <v>98.4</v>
      </c>
      <c r="G45" s="30"/>
      <c r="H45" s="31">
        <f t="shared" si="9"/>
        <v>186.4</v>
      </c>
      <c r="I45" s="32">
        <f t="shared" si="10"/>
        <v>18.64</v>
      </c>
      <c r="J45" s="35" t="s">
        <v>138</v>
      </c>
      <c r="K45" s="36"/>
      <c r="L45" s="33">
        <f t="shared" si="11"/>
        <v>55.16</v>
      </c>
      <c r="M45" s="33">
        <f t="shared" si="8"/>
        <v>73.8</v>
      </c>
      <c r="N45" s="34">
        <v>3</v>
      </c>
      <c r="O45" s="34"/>
    </row>
    <row r="46" spans="1:15" s="1" customFormat="1" ht="18" customHeight="1">
      <c r="A46" s="66"/>
      <c r="B46" s="67" t="s">
        <v>141</v>
      </c>
      <c r="C46" s="35" t="s">
        <v>142</v>
      </c>
      <c r="D46" s="35" t="s">
        <v>143</v>
      </c>
      <c r="E46" s="31">
        <v>84.5</v>
      </c>
      <c r="F46" s="31">
        <v>82</v>
      </c>
      <c r="G46" s="30">
        <v>5</v>
      </c>
      <c r="H46" s="31">
        <f t="shared" si="9"/>
        <v>171.5</v>
      </c>
      <c r="I46" s="32">
        <f t="shared" si="10"/>
        <v>18.15</v>
      </c>
      <c r="J46" s="35" t="s">
        <v>144</v>
      </c>
      <c r="K46" s="36"/>
      <c r="L46" s="33">
        <f t="shared" si="11"/>
        <v>60.75999999999999</v>
      </c>
      <c r="M46" s="33">
        <f t="shared" si="8"/>
        <v>78.91</v>
      </c>
      <c r="N46" s="34">
        <v>1</v>
      </c>
      <c r="O46" s="34"/>
    </row>
    <row r="47" spans="1:15" s="1" customFormat="1" ht="18" customHeight="1">
      <c r="A47" s="66"/>
      <c r="B47" s="67"/>
      <c r="C47" s="35" t="s">
        <v>145</v>
      </c>
      <c r="D47" s="35" t="s">
        <v>146</v>
      </c>
      <c r="E47" s="31">
        <v>74.5</v>
      </c>
      <c r="F47" s="31">
        <v>111</v>
      </c>
      <c r="G47" s="30"/>
      <c r="H47" s="31">
        <f t="shared" si="9"/>
        <v>185.5</v>
      </c>
      <c r="I47" s="32">
        <f t="shared" si="10"/>
        <v>18.55</v>
      </c>
      <c r="J47" s="35" t="s">
        <v>147</v>
      </c>
      <c r="K47" s="36"/>
      <c r="L47" s="33">
        <f t="shared" si="11"/>
        <v>56.559999999999995</v>
      </c>
      <c r="M47" s="33">
        <f t="shared" si="8"/>
        <v>75.11</v>
      </c>
      <c r="N47" s="34">
        <v>2</v>
      </c>
      <c r="O47" s="34"/>
    </row>
    <row r="48" spans="1:15" s="1" customFormat="1" ht="18" customHeight="1">
      <c r="A48" s="66"/>
      <c r="B48" s="67"/>
      <c r="C48" s="35" t="s">
        <v>148</v>
      </c>
      <c r="D48" s="35" t="s">
        <v>149</v>
      </c>
      <c r="E48" s="31">
        <v>51</v>
      </c>
      <c r="F48" s="31">
        <v>99</v>
      </c>
      <c r="G48" s="30"/>
      <c r="H48" s="31">
        <f t="shared" si="9"/>
        <v>150</v>
      </c>
      <c r="I48" s="32">
        <f t="shared" si="10"/>
        <v>15</v>
      </c>
      <c r="J48" s="35" t="s">
        <v>150</v>
      </c>
      <c r="K48" s="36"/>
      <c r="L48" s="33">
        <f t="shared" si="11"/>
        <v>56</v>
      </c>
      <c r="M48" s="33">
        <f t="shared" si="8"/>
        <v>71</v>
      </c>
      <c r="N48" s="34">
        <v>3</v>
      </c>
      <c r="O48" s="34"/>
    </row>
    <row r="49" spans="1:15" s="1" customFormat="1" ht="18" customHeight="1">
      <c r="A49" s="49" t="s">
        <v>53</v>
      </c>
      <c r="B49" s="57" t="s">
        <v>54</v>
      </c>
      <c r="C49" s="4" t="s">
        <v>55</v>
      </c>
      <c r="D49" s="12" t="s">
        <v>56</v>
      </c>
      <c r="E49" s="28">
        <v>81</v>
      </c>
      <c r="F49" s="28">
        <v>75.1</v>
      </c>
      <c r="G49" s="18"/>
      <c r="H49" s="28">
        <v>156.1</v>
      </c>
      <c r="I49" s="15">
        <f>(E49+F49)/10</f>
        <v>15.61</v>
      </c>
      <c r="J49" s="10">
        <v>77.2</v>
      </c>
      <c r="K49" s="10"/>
      <c r="L49" s="3">
        <f t="shared" si="11"/>
        <v>54.04</v>
      </c>
      <c r="M49" s="33">
        <f aca="true" t="shared" si="12" ref="M49">I49+L49</f>
        <v>69.65</v>
      </c>
      <c r="N49" s="4">
        <v>1</v>
      </c>
      <c r="O49" s="4"/>
    </row>
    <row r="50" spans="1:15" s="1" customFormat="1" ht="18" customHeight="1">
      <c r="A50" s="53"/>
      <c r="B50" s="58"/>
      <c r="C50" s="4" t="s">
        <v>57</v>
      </c>
      <c r="D50" s="12" t="s">
        <v>58</v>
      </c>
      <c r="E50" s="28">
        <v>79.5</v>
      </c>
      <c r="F50" s="28">
        <v>78.6</v>
      </c>
      <c r="G50" s="18"/>
      <c r="H50" s="28">
        <v>158.1</v>
      </c>
      <c r="I50" s="15">
        <f aca="true" t="shared" si="13" ref="I50:I54">(E50+F50)/10</f>
        <v>15.809999999999999</v>
      </c>
      <c r="J50" s="10">
        <v>75.4</v>
      </c>
      <c r="K50" s="10"/>
      <c r="L50" s="3">
        <f aca="true" t="shared" si="14" ref="L50:L54">J50*0.7</f>
        <v>52.78</v>
      </c>
      <c r="M50" s="3">
        <f aca="true" t="shared" si="15" ref="M50:M54">I50+L50</f>
        <v>68.59</v>
      </c>
      <c r="N50" s="4">
        <v>2</v>
      </c>
      <c r="O50" s="4"/>
    </row>
    <row r="51" spans="1:15" s="1" customFormat="1" ht="18" customHeight="1">
      <c r="A51" s="53"/>
      <c r="B51" s="59"/>
      <c r="C51" s="4" t="s">
        <v>59</v>
      </c>
      <c r="D51" s="12" t="s">
        <v>60</v>
      </c>
      <c r="E51" s="28">
        <v>94</v>
      </c>
      <c r="F51" s="28">
        <v>71.1</v>
      </c>
      <c r="G51" s="18"/>
      <c r="H51" s="28">
        <v>165.1</v>
      </c>
      <c r="I51" s="15">
        <f t="shared" si="13"/>
        <v>16.509999999999998</v>
      </c>
      <c r="J51" s="10">
        <v>73.4</v>
      </c>
      <c r="K51" s="10"/>
      <c r="L51" s="3">
        <f t="shared" si="14"/>
        <v>51.38</v>
      </c>
      <c r="M51" s="3">
        <f t="shared" si="15"/>
        <v>67.89</v>
      </c>
      <c r="N51" s="4">
        <v>3</v>
      </c>
      <c r="O51" s="4"/>
    </row>
    <row r="52" spans="1:15" s="1" customFormat="1" ht="18" customHeight="1">
      <c r="A52" s="53"/>
      <c r="B52" s="57" t="s">
        <v>61</v>
      </c>
      <c r="C52" s="4" t="s">
        <v>62</v>
      </c>
      <c r="D52" s="12" t="s">
        <v>63</v>
      </c>
      <c r="E52" s="28">
        <v>101.5</v>
      </c>
      <c r="F52" s="28">
        <v>98.6</v>
      </c>
      <c r="G52" s="18"/>
      <c r="H52" s="28">
        <v>200.1</v>
      </c>
      <c r="I52" s="15">
        <f t="shared" si="13"/>
        <v>20.009999999999998</v>
      </c>
      <c r="J52" s="10">
        <v>81.1</v>
      </c>
      <c r="K52" s="10"/>
      <c r="L52" s="3">
        <f t="shared" si="14"/>
        <v>56.76999999999999</v>
      </c>
      <c r="M52" s="3">
        <f t="shared" si="15"/>
        <v>76.77999999999999</v>
      </c>
      <c r="N52" s="4">
        <v>1</v>
      </c>
      <c r="O52" s="4"/>
    </row>
    <row r="53" spans="1:15" s="1" customFormat="1" ht="18" customHeight="1">
      <c r="A53" s="53"/>
      <c r="B53" s="58"/>
      <c r="C53" s="4" t="s">
        <v>64</v>
      </c>
      <c r="D53" s="12" t="s">
        <v>65</v>
      </c>
      <c r="E53" s="28">
        <v>97.5</v>
      </c>
      <c r="F53" s="28">
        <v>103.7</v>
      </c>
      <c r="G53" s="18"/>
      <c r="H53" s="28">
        <v>201.2</v>
      </c>
      <c r="I53" s="15">
        <f t="shared" si="13"/>
        <v>20.119999999999997</v>
      </c>
      <c r="J53" s="10">
        <v>78.6</v>
      </c>
      <c r="K53" s="10"/>
      <c r="L53" s="3">
        <f t="shared" si="14"/>
        <v>55.019999999999996</v>
      </c>
      <c r="M53" s="3">
        <f t="shared" si="15"/>
        <v>75.13999999999999</v>
      </c>
      <c r="N53" s="4">
        <v>2</v>
      </c>
      <c r="O53" s="4"/>
    </row>
    <row r="54" spans="1:15" s="1" customFormat="1" ht="18" customHeight="1">
      <c r="A54" s="53"/>
      <c r="B54" s="59"/>
      <c r="C54" s="4" t="s">
        <v>66</v>
      </c>
      <c r="D54" s="12" t="s">
        <v>67</v>
      </c>
      <c r="E54" s="28">
        <v>87.5</v>
      </c>
      <c r="F54" s="28">
        <v>83.8</v>
      </c>
      <c r="G54" s="18"/>
      <c r="H54" s="28">
        <v>171.3</v>
      </c>
      <c r="I54" s="15">
        <f t="shared" si="13"/>
        <v>17.130000000000003</v>
      </c>
      <c r="J54" s="10">
        <v>75.4</v>
      </c>
      <c r="K54" s="10"/>
      <c r="L54" s="3">
        <f t="shared" si="14"/>
        <v>52.78</v>
      </c>
      <c r="M54" s="3">
        <f t="shared" si="15"/>
        <v>69.91</v>
      </c>
      <c r="N54" s="4">
        <v>3</v>
      </c>
      <c r="O54" s="4"/>
    </row>
    <row r="55" spans="1:15" s="1" customFormat="1" ht="35.25" customHeight="1">
      <c r="A55" s="46" t="s">
        <v>153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</row>
  </sheetData>
  <mergeCells count="32">
    <mergeCell ref="A40:A48"/>
    <mergeCell ref="B40:B42"/>
    <mergeCell ref="B43:B45"/>
    <mergeCell ref="B46:B48"/>
    <mergeCell ref="A34:A39"/>
    <mergeCell ref="B37:B39"/>
    <mergeCell ref="D2:D3"/>
    <mergeCell ref="A7:A21"/>
    <mergeCell ref="B7:B9"/>
    <mergeCell ref="B10:B12"/>
    <mergeCell ref="B13:B21"/>
    <mergeCell ref="A22:A33"/>
    <mergeCell ref="B22:B24"/>
    <mergeCell ref="B25:B27"/>
    <mergeCell ref="B28:B30"/>
    <mergeCell ref="B31:B33"/>
    <mergeCell ref="A1:O1"/>
    <mergeCell ref="E2:I2"/>
    <mergeCell ref="J2:L2"/>
    <mergeCell ref="A55:O55"/>
    <mergeCell ref="A2:A3"/>
    <mergeCell ref="A4:A6"/>
    <mergeCell ref="B2:B3"/>
    <mergeCell ref="B4:B6"/>
    <mergeCell ref="B34:B36"/>
    <mergeCell ref="A49:A54"/>
    <mergeCell ref="B49:B51"/>
    <mergeCell ref="B52:B54"/>
    <mergeCell ref="M2:M3"/>
    <mergeCell ref="N2:N3"/>
    <mergeCell ref="O2:O3"/>
    <mergeCell ref="C2:C3"/>
  </mergeCells>
  <printOptions/>
  <pageMargins left="0.708333333333333" right="0.708333333333333" top="0.156944444444444" bottom="0.156944444444444" header="0.314583333333333" footer="0.31458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2016-08-29T02:10:32Z</cp:lastPrinted>
  <dcterms:created xsi:type="dcterms:W3CDTF">2015-08-10T10:14:00Z</dcterms:created>
  <dcterms:modified xsi:type="dcterms:W3CDTF">2016-08-29T03:13:17Z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