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tabRatio="411" firstSheet="2" activeTab="2"/>
  </bookViews>
  <sheets>
    <sheet name="计分员用表（一）" sheetId="1" r:id="rId1"/>
    <sheet name="计分员用表（二）" sheetId="2" r:id="rId2"/>
    <sheet name="Sheet1" sheetId="3" r:id="rId3"/>
  </sheets>
  <definedNames>
    <definedName name="_xlnm._FilterDatabase" localSheetId="2" hidden="1">'Sheet1'!$A$3:$M$3</definedName>
    <definedName name="_xlnm.Print_Titles" localSheetId="2">'Sheet1'!$3:$3</definedName>
  </definedNames>
  <calcPr fullCalcOnLoad="1"/>
</workbook>
</file>

<file path=xl/sharedStrings.xml><?xml version="1.0" encoding="utf-8"?>
<sst xmlns="http://schemas.openxmlformats.org/spreadsheetml/2006/main" count="328" uniqueCount="206">
  <si>
    <t>计分员用表（一）</t>
  </si>
  <si>
    <t>雅安市雨城区2018年公开考试招聘综合类事业单位工作人员面试成绩汇总表</t>
  </si>
  <si>
    <t>面试考生序号</t>
  </si>
  <si>
    <t>性别</t>
  </si>
  <si>
    <t>男</t>
  </si>
  <si>
    <t>报考单位</t>
  </si>
  <si>
    <t>雨城区环境卫生管理处</t>
  </si>
  <si>
    <t>报考职位</t>
  </si>
  <si>
    <t>181102</t>
  </si>
  <si>
    <t>评委姓名</t>
  </si>
  <si>
    <t>每位评委的终评合计分</t>
  </si>
  <si>
    <t>去掉的评分</t>
  </si>
  <si>
    <t>其余评委的评分</t>
  </si>
  <si>
    <t>1个最高分</t>
  </si>
  <si>
    <t>1个最低分</t>
  </si>
  <si>
    <t>合计分</t>
  </si>
  <si>
    <t>平均分</t>
  </si>
  <si>
    <t>杨   义</t>
  </si>
  <si>
    <t>苟通平</t>
  </si>
  <si>
    <t>谢应辉</t>
  </si>
  <si>
    <t>张怀勇</t>
  </si>
  <si>
    <t>张   清</t>
  </si>
  <si>
    <t>张   娜</t>
  </si>
  <si>
    <t>徐艳霞</t>
  </si>
  <si>
    <t>注：                          最高分或最低分如有并列，则只去掉最高分或最低分中的一个。</t>
  </si>
  <si>
    <t>计分员签名：                  监督员复核签名：                 主考签名：</t>
  </si>
  <si>
    <t>计分员用表（二）</t>
  </si>
  <si>
    <t xml:space="preserve">雅安市雨城区2018年公开考试招聘综合类事业单位工作人员成绩确认表 </t>
  </si>
  <si>
    <t>性 别</t>
  </si>
  <si>
    <t>签名确认</t>
  </si>
  <si>
    <t>评委打分</t>
  </si>
  <si>
    <t>去掉的考官评分</t>
  </si>
  <si>
    <t>其余评委评分合计</t>
  </si>
  <si>
    <t>主考签名：</t>
  </si>
  <si>
    <t>监督员签名：</t>
  </si>
  <si>
    <t>平均分即最后得分</t>
  </si>
  <si>
    <t>计分员签名：</t>
  </si>
  <si>
    <t>注： 最高分或最低分如有并列，则只去一个.</t>
  </si>
  <si>
    <t>考生签名：</t>
  </si>
  <si>
    <t>考生姓名</t>
  </si>
  <si>
    <t>准考证号</t>
  </si>
  <si>
    <t>面试成绩</t>
  </si>
  <si>
    <t>备注</t>
  </si>
  <si>
    <t>2180325025808</t>
  </si>
  <si>
    <t>181109</t>
  </si>
  <si>
    <t>雨城区殡仪馆(雨城区民政局)</t>
  </si>
  <si>
    <t>80.6</t>
  </si>
  <si>
    <t>徐茂峰</t>
  </si>
  <si>
    <t>2180325025903</t>
  </si>
  <si>
    <t>82.1</t>
  </si>
  <si>
    <t>吴翻番</t>
  </si>
  <si>
    <t>2180325024925</t>
  </si>
  <si>
    <t>181104</t>
  </si>
  <si>
    <t>雨城区后勤服务中心(雨城区机关事务管理局)</t>
  </si>
  <si>
    <t>79.1</t>
  </si>
  <si>
    <t>周勇兵</t>
  </si>
  <si>
    <t>2180325024927</t>
  </si>
  <si>
    <t>77.08</t>
  </si>
  <si>
    <t>陈鸿艺</t>
  </si>
  <si>
    <t>女</t>
  </si>
  <si>
    <t>2180325025209</t>
  </si>
  <si>
    <t>86.14</t>
  </si>
  <si>
    <t>张裕琦</t>
  </si>
  <si>
    <t>2180325025722</t>
  </si>
  <si>
    <t>181108</t>
  </si>
  <si>
    <t>黄龙水库管理所、草坝水利站、河湖管理站各1名(雨城区水务局)</t>
  </si>
  <si>
    <t>76.9</t>
  </si>
  <si>
    <t>李晓慧</t>
  </si>
  <si>
    <t>2180325025723</t>
  </si>
  <si>
    <t>81.4</t>
  </si>
  <si>
    <t>邱稚鸿</t>
  </si>
  <si>
    <t>2180325025618</t>
  </si>
  <si>
    <t>82.5</t>
  </si>
  <si>
    <t>2180325025611</t>
  </si>
  <si>
    <t>林星宇</t>
  </si>
  <si>
    <t>2180325025724</t>
  </si>
  <si>
    <t>80.3</t>
  </si>
  <si>
    <t>杨昀熙</t>
  </si>
  <si>
    <t>2180325025605</t>
  </si>
  <si>
    <t>2180325025728</t>
  </si>
  <si>
    <t>79.3</t>
  </si>
  <si>
    <t>王富国</t>
  </si>
  <si>
    <t>2180325025619</t>
  </si>
  <si>
    <t>80.82</t>
  </si>
  <si>
    <t>2180325025527</t>
  </si>
  <si>
    <t>77.6</t>
  </si>
  <si>
    <t>姚忠义</t>
  </si>
  <si>
    <t>2180325026326</t>
  </si>
  <si>
    <t>181111</t>
  </si>
  <si>
    <t>雨城区居保局(雨城区人力资源和社会保障局)</t>
  </si>
  <si>
    <t>78.82</t>
  </si>
  <si>
    <t>程晓鹏</t>
  </si>
  <si>
    <t>2180325026402</t>
  </si>
  <si>
    <t>80.72</t>
  </si>
  <si>
    <t>陈晶星</t>
  </si>
  <si>
    <t>2180325026330</t>
  </si>
  <si>
    <t>85.12</t>
  </si>
  <si>
    <t>2180325024419</t>
  </si>
  <si>
    <t>181101</t>
  </si>
  <si>
    <t>雨城区煤矿技术指导站(雨城区安全生产监督管理局)</t>
  </si>
  <si>
    <t>85.72</t>
  </si>
  <si>
    <t>2180325024405</t>
  </si>
  <si>
    <t>85.1</t>
  </si>
  <si>
    <t>2180325024326</t>
  </si>
  <si>
    <t>84.6</t>
  </si>
  <si>
    <t>2180325024709</t>
  </si>
  <si>
    <t>雨城区环境卫生管理处(雨城区环境卫生管理处)</t>
  </si>
  <si>
    <t>2180325024505</t>
  </si>
  <si>
    <t>84.2</t>
  </si>
  <si>
    <t>2180325024620</t>
  </si>
  <si>
    <t>84.8</t>
  </si>
  <si>
    <t>2180325026217</t>
  </si>
  <si>
    <t>181110</t>
  </si>
  <si>
    <t>龙岗山公墓管理所(雨城区民政局)</t>
  </si>
  <si>
    <t>75.5</t>
  </si>
  <si>
    <t>2180325026209</t>
  </si>
  <si>
    <t>82.2</t>
  </si>
  <si>
    <t>李玲玉</t>
  </si>
  <si>
    <t>2180325026223</t>
  </si>
  <si>
    <t>80.16</t>
  </si>
  <si>
    <t>2180325025424</t>
  </si>
  <si>
    <t>181107</t>
  </si>
  <si>
    <t>雨城区医疗保险结算中心(雨城区医保局)</t>
  </si>
  <si>
    <t>邱术友</t>
  </si>
  <si>
    <t>2180325025225</t>
  </si>
  <si>
    <t>181105</t>
  </si>
  <si>
    <t>雨城区人大信息中心(雨城区人大常委会办公室)</t>
  </si>
  <si>
    <t>80.14</t>
  </si>
  <si>
    <t>羊茂佳</t>
  </si>
  <si>
    <t>2180325025304</t>
  </si>
  <si>
    <t>81</t>
  </si>
  <si>
    <t>曹燕林</t>
  </si>
  <si>
    <t>2180325025318</t>
  </si>
  <si>
    <t>181106</t>
  </si>
  <si>
    <t>雨城区党风廉政建设教育培训中心(中共雨城区纪委)</t>
  </si>
  <si>
    <t>83.1</t>
  </si>
  <si>
    <t>刘弋霏</t>
  </si>
  <si>
    <t>2180325025330</t>
  </si>
  <si>
    <t>82</t>
  </si>
  <si>
    <t>2180325025420</t>
  </si>
  <si>
    <t>83.4</t>
  </si>
  <si>
    <t>2180325024727</t>
  </si>
  <si>
    <t>181103</t>
  </si>
  <si>
    <t>78.12</t>
  </si>
  <si>
    <t>宋行健</t>
  </si>
  <si>
    <t>2180325024819</t>
  </si>
  <si>
    <t>80.9</t>
  </si>
  <si>
    <t>赵翰卿</t>
  </si>
  <si>
    <t>2180325024808</t>
  </si>
  <si>
    <t>喻思铭</t>
  </si>
  <si>
    <t>2180325025314</t>
  </si>
  <si>
    <t>2180325025514</t>
  </si>
  <si>
    <t>秦榕鲜</t>
  </si>
  <si>
    <t>2180325025425</t>
  </si>
  <si>
    <t>2180325026121</t>
  </si>
  <si>
    <t>笔试成绩</t>
  </si>
  <si>
    <t>笔试折合成绩</t>
  </si>
  <si>
    <t>面试折合成绩</t>
  </si>
  <si>
    <t>总成绩</t>
  </si>
  <si>
    <t>总排名</t>
  </si>
  <si>
    <t>78.05</t>
  </si>
  <si>
    <t>80.2</t>
  </si>
  <si>
    <t>79.45</t>
  </si>
  <si>
    <t>79.2</t>
  </si>
  <si>
    <t>68.85</t>
  </si>
  <si>
    <t>68</t>
  </si>
  <si>
    <t>82.05</t>
  </si>
  <si>
    <t>81.1</t>
  </si>
  <si>
    <t>80.65</t>
  </si>
  <si>
    <t>80</t>
  </si>
  <si>
    <t>79.6</t>
  </si>
  <si>
    <t>78.75</t>
  </si>
  <si>
    <t>78.7</t>
  </si>
  <si>
    <t>张宇</t>
  </si>
  <si>
    <t>78.65</t>
  </si>
  <si>
    <t>77.45</t>
  </si>
  <si>
    <t>78.8</t>
  </si>
  <si>
    <t>78.1</t>
  </si>
  <si>
    <t>78.4</t>
  </si>
  <si>
    <t>76.4</t>
  </si>
  <si>
    <t>75.1</t>
  </si>
  <si>
    <t>78.55</t>
  </si>
  <si>
    <t>76.45</t>
  </si>
  <si>
    <t>76.3</t>
  </si>
  <si>
    <t>石  禄</t>
  </si>
  <si>
    <t>孙  蘩</t>
  </si>
  <si>
    <t>张  杰</t>
  </si>
  <si>
    <t>韩  露</t>
  </si>
  <si>
    <t>张  瑞</t>
  </si>
  <si>
    <t>杨  悦</t>
  </si>
  <si>
    <t>马  麟</t>
  </si>
  <si>
    <t>郭  锐</t>
  </si>
  <si>
    <t>张  帆</t>
  </si>
  <si>
    <t>范  婷</t>
  </si>
  <si>
    <t>杨  骄</t>
  </si>
  <si>
    <t>杨  爽</t>
  </si>
  <si>
    <t>杨  晨</t>
  </si>
  <si>
    <t>陈  虎</t>
  </si>
  <si>
    <t>黄  菻</t>
  </si>
  <si>
    <t>吴  蔚</t>
  </si>
  <si>
    <t>进入体检</t>
  </si>
  <si>
    <t>缺考</t>
  </si>
  <si>
    <t>雅安市雨城区2018年公开考试招聘综合类事业单位工作人员总成绩及进入体检人员名单</t>
  </si>
  <si>
    <t>序号</t>
  </si>
  <si>
    <t>报考单位</t>
  </si>
  <si>
    <t>附件：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</si>
</sst>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0_);[Red]\(0.00\)"/>
    <numFmt numFmtId="186" formatCode="0.00_ "/>
    <numFmt numFmtId="187" formatCode="0.00;[Red]0.00"/>
  </numFmts>
  <fonts count="60">
    <font>
      <sz val="12"/>
      <name val="宋体"/>
      <family val="0"/>
    </font>
    <font>
      <sz val="11"/>
      <color indexed="8"/>
      <name val="宋体"/>
      <family val="0"/>
    </font>
    <font>
      <sz val="10"/>
      <name val="宋体"/>
      <family val="0"/>
    </font>
    <font>
      <sz val="10"/>
      <name val="仿宋_GB2312"/>
      <family val="3"/>
    </font>
    <font>
      <sz val="14"/>
      <name val="宋体"/>
      <family val="0"/>
    </font>
    <font>
      <b/>
      <sz val="11"/>
      <name val="仿宋_GB2312"/>
      <family val="3"/>
    </font>
    <font>
      <sz val="14"/>
      <name val="黑体"/>
      <family val="0"/>
    </font>
    <font>
      <u val="single"/>
      <sz val="14"/>
      <name val="黑体"/>
      <family val="0"/>
    </font>
    <font>
      <sz val="12"/>
      <name val="仿宋_GB2312"/>
      <family val="3"/>
    </font>
    <font>
      <b/>
      <sz val="12"/>
      <name val="仿宋_GB2312"/>
      <family val="3"/>
    </font>
    <font>
      <sz val="18"/>
      <name val="黑体"/>
      <family val="0"/>
    </font>
    <font>
      <sz val="20"/>
      <name val="黑体"/>
      <family val="0"/>
    </font>
    <font>
      <sz val="18"/>
      <name val="Arial Unicode MS"/>
      <family val="2"/>
    </font>
    <font>
      <sz val="28"/>
      <name val="Arial Unicode MS"/>
      <family val="2"/>
    </font>
    <font>
      <u val="single"/>
      <sz val="18"/>
      <name val="黑体"/>
      <family val="0"/>
    </font>
    <font>
      <sz val="10"/>
      <name val="黑体"/>
      <family val="0"/>
    </font>
    <font>
      <b/>
      <sz val="20"/>
      <name val="华文楷体"/>
      <family val="0"/>
    </font>
    <font>
      <sz val="18"/>
      <name val="仿宋_GB2312"/>
      <family val="3"/>
    </font>
    <font>
      <b/>
      <sz val="28"/>
      <name val="仿宋_GB2312"/>
      <family val="3"/>
    </font>
    <font>
      <sz val="16"/>
      <name val="仿宋_GB2312"/>
      <family val="3"/>
    </font>
    <font>
      <sz val="14"/>
      <name val="仿宋_GB2312"/>
      <family val="3"/>
    </font>
    <font>
      <sz val="9"/>
      <name val="宋体"/>
      <family val="0"/>
    </font>
    <font>
      <sz val="12"/>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3.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3.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7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184" fontId="0" fillId="0" borderId="0" xfId="0" applyNumberFormat="1" applyAlignment="1">
      <alignment vertical="center"/>
    </xf>
    <xf numFmtId="0" fontId="4" fillId="0" borderId="0" xfId="0" applyFont="1" applyAlignment="1">
      <alignment vertical="center"/>
    </xf>
    <xf numFmtId="0" fontId="4"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0" fontId="0" fillId="0" borderId="0" xfId="0" applyAlignment="1">
      <alignment horizontal="center" vertical="center" wrapText="1"/>
    </xf>
    <xf numFmtId="185" fontId="3" fillId="33" borderId="10" xfId="0" applyNumberFormat="1" applyFont="1" applyFill="1" applyBorder="1" applyAlignment="1">
      <alignment horizontal="center" vertical="center" wrapText="1"/>
    </xf>
    <xf numFmtId="184" fontId="3" fillId="33"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Alignment="1">
      <alignment horizontal="center" vertical="center"/>
    </xf>
    <xf numFmtId="0" fontId="15" fillId="0" borderId="10" xfId="0" applyFont="1" applyBorder="1" applyAlignment="1">
      <alignment horizontal="center" vertical="center" wrapText="1"/>
    </xf>
    <xf numFmtId="0" fontId="15" fillId="34" borderId="10"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22" fillId="0" borderId="0" xfId="0" applyFont="1" applyAlignment="1">
      <alignment vertical="center"/>
    </xf>
    <xf numFmtId="184" fontId="15"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xf>
    <xf numFmtId="185" fontId="3" fillId="33" borderId="10" xfId="0" applyNumberFormat="1" applyFont="1" applyFill="1" applyBorder="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9" fillId="0" borderId="11" xfId="0" applyFont="1" applyBorder="1" applyAlignment="1">
      <alignment horizontal="center" vertical="top" wrapText="1"/>
    </xf>
    <xf numFmtId="0" fontId="8" fillId="0" borderId="13"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top" wrapText="1"/>
    </xf>
    <xf numFmtId="0" fontId="20" fillId="0" borderId="0" xfId="0" applyFont="1" applyBorder="1" applyAlignment="1">
      <alignment horizontal="left" vertical="center" wrapText="1"/>
    </xf>
    <xf numFmtId="31"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10" xfId="0" applyFont="1" applyBorder="1" applyAlignment="1">
      <alignment horizontal="center" vertical="center" wrapText="1"/>
    </xf>
    <xf numFmtId="187" fontId="18" fillId="0" borderId="10"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186" fontId="8" fillId="0" borderId="14" xfId="0" applyNumberFormat="1" applyFont="1" applyBorder="1" applyAlignment="1">
      <alignment vertical="top" wrapText="1"/>
    </xf>
    <xf numFmtId="186" fontId="8" fillId="0" borderId="21" xfId="0" applyNumberFormat="1" applyFont="1" applyBorder="1" applyAlignment="1">
      <alignment vertical="top" wrapText="1"/>
    </xf>
    <xf numFmtId="186" fontId="8" fillId="0" borderId="15" xfId="0" applyNumberFormat="1" applyFont="1" applyBorder="1" applyAlignment="1">
      <alignment vertical="top" wrapText="1"/>
    </xf>
    <xf numFmtId="186" fontId="13" fillId="0" borderId="10"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186" fontId="11" fillId="0" borderId="10" xfId="0" applyNumberFormat="1"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1">
      <selection activeCell="C12" sqref="C12"/>
    </sheetView>
  </sheetViews>
  <sheetFormatPr defaultColWidth="9.00390625" defaultRowHeight="14.25"/>
  <cols>
    <col min="1" max="1" width="11.875" style="0" customWidth="1"/>
    <col min="2" max="2" width="6.50390625" style="0" customWidth="1"/>
    <col min="3" max="3" width="14.375" style="0" customWidth="1"/>
    <col min="5" max="5" width="8.25390625" style="0" customWidth="1"/>
    <col min="6" max="6" width="14.375" style="0" customWidth="1"/>
    <col min="7" max="7" width="19.50390625" style="0" customWidth="1"/>
    <col min="8" max="8" width="30.50390625" style="0" customWidth="1"/>
  </cols>
  <sheetData>
    <row r="1" spans="1:8" ht="14.25" customHeight="1">
      <c r="A1" s="22" t="s">
        <v>0</v>
      </c>
      <c r="B1" s="22"/>
      <c r="C1" s="22"/>
      <c r="D1" s="22"/>
      <c r="E1" s="22"/>
      <c r="F1" s="22"/>
      <c r="G1" s="22"/>
      <c r="H1" s="22"/>
    </row>
    <row r="2" spans="1:8" ht="37.5" customHeight="1">
      <c r="A2" s="23" t="s">
        <v>1</v>
      </c>
      <c r="B2" s="23"/>
      <c r="C2" s="24"/>
      <c r="D2" s="24"/>
      <c r="E2" s="24"/>
      <c r="F2" s="24"/>
      <c r="G2" s="24"/>
      <c r="H2" s="24"/>
    </row>
    <row r="3" spans="1:8" ht="31.5" customHeight="1">
      <c r="A3" s="15" t="s">
        <v>2</v>
      </c>
      <c r="B3" s="16">
        <v>35</v>
      </c>
      <c r="C3" s="15" t="s">
        <v>3</v>
      </c>
      <c r="D3" s="16" t="s">
        <v>4</v>
      </c>
      <c r="E3" s="15" t="s">
        <v>5</v>
      </c>
      <c r="F3" s="16" t="s">
        <v>6</v>
      </c>
      <c r="G3" s="15" t="s">
        <v>7</v>
      </c>
      <c r="H3" s="10" t="s">
        <v>8</v>
      </c>
    </row>
    <row r="4" spans="1:8" ht="19.5" customHeight="1">
      <c r="A4" s="41" t="s">
        <v>9</v>
      </c>
      <c r="B4" s="42"/>
      <c r="C4" s="37" t="s">
        <v>10</v>
      </c>
      <c r="D4" s="25" t="s">
        <v>11</v>
      </c>
      <c r="E4" s="25"/>
      <c r="F4" s="25"/>
      <c r="G4" s="25" t="s">
        <v>12</v>
      </c>
      <c r="H4" s="25"/>
    </row>
    <row r="5" spans="1:8" ht="19.5" customHeight="1">
      <c r="A5" s="43"/>
      <c r="B5" s="44"/>
      <c r="C5" s="38"/>
      <c r="D5" s="26" t="s">
        <v>13</v>
      </c>
      <c r="E5" s="27"/>
      <c r="F5" s="15" t="s">
        <v>14</v>
      </c>
      <c r="G5" s="15" t="s">
        <v>15</v>
      </c>
      <c r="H5" s="15" t="s">
        <v>16</v>
      </c>
    </row>
    <row r="6" spans="1:8" s="14" customFormat="1" ht="31.5" customHeight="1">
      <c r="A6" s="28" t="s">
        <v>17</v>
      </c>
      <c r="B6" s="29"/>
      <c r="C6" s="17">
        <v>82</v>
      </c>
      <c r="D6" s="39">
        <f>MAX(C6:C12)</f>
        <v>88.2</v>
      </c>
      <c r="E6" s="39"/>
      <c r="F6" s="39">
        <f>MIN(C6:C12)</f>
        <v>80</v>
      </c>
      <c r="G6" s="40">
        <f>SUM(C6:C12)-SUM(D6:F12)</f>
        <v>411.00000000000006</v>
      </c>
      <c r="H6" s="40">
        <f>(SUM(C6:C12)-SUM(D6:F12))/5</f>
        <v>82.20000000000002</v>
      </c>
    </row>
    <row r="7" spans="1:8" s="14" customFormat="1" ht="31.5" customHeight="1">
      <c r="A7" s="28" t="s">
        <v>18</v>
      </c>
      <c r="B7" s="29"/>
      <c r="C7" s="17">
        <v>88.2</v>
      </c>
      <c r="D7" s="39"/>
      <c r="E7" s="39"/>
      <c r="F7" s="39"/>
      <c r="G7" s="40"/>
      <c r="H7" s="40"/>
    </row>
    <row r="8" spans="1:8" s="14" customFormat="1" ht="31.5" customHeight="1">
      <c r="A8" s="28" t="s">
        <v>19</v>
      </c>
      <c r="B8" s="29"/>
      <c r="C8" s="17">
        <v>83</v>
      </c>
      <c r="D8" s="39"/>
      <c r="E8" s="39"/>
      <c r="F8" s="39"/>
      <c r="G8" s="40"/>
      <c r="H8" s="40"/>
    </row>
    <row r="9" spans="1:8" s="14" customFormat="1" ht="31.5" customHeight="1">
      <c r="A9" s="28" t="s">
        <v>20</v>
      </c>
      <c r="B9" s="29"/>
      <c r="C9" s="17">
        <v>83</v>
      </c>
      <c r="D9" s="39"/>
      <c r="E9" s="39"/>
      <c r="F9" s="39"/>
      <c r="G9" s="40"/>
      <c r="H9" s="40"/>
    </row>
    <row r="10" spans="1:8" s="14" customFormat="1" ht="31.5" customHeight="1">
      <c r="A10" s="28" t="s">
        <v>21</v>
      </c>
      <c r="B10" s="29"/>
      <c r="C10" s="17">
        <v>82</v>
      </c>
      <c r="D10" s="39"/>
      <c r="E10" s="39"/>
      <c r="F10" s="39"/>
      <c r="G10" s="40"/>
      <c r="H10" s="40"/>
    </row>
    <row r="11" spans="1:8" s="14" customFormat="1" ht="31.5" customHeight="1">
      <c r="A11" s="28" t="s">
        <v>22</v>
      </c>
      <c r="B11" s="29"/>
      <c r="C11" s="17">
        <v>81</v>
      </c>
      <c r="D11" s="39"/>
      <c r="E11" s="39"/>
      <c r="F11" s="39"/>
      <c r="G11" s="40"/>
      <c r="H11" s="40"/>
    </row>
    <row r="12" spans="1:8" s="14" customFormat="1" ht="31.5" customHeight="1">
      <c r="A12" s="28" t="s">
        <v>23</v>
      </c>
      <c r="B12" s="29"/>
      <c r="C12" s="17">
        <v>80</v>
      </c>
      <c r="D12" s="39"/>
      <c r="E12" s="39"/>
      <c r="F12" s="39"/>
      <c r="G12" s="40"/>
      <c r="H12" s="40"/>
    </row>
    <row r="13" spans="1:8" ht="47.25" customHeight="1">
      <c r="A13" s="30"/>
      <c r="B13" s="31"/>
      <c r="C13" s="32"/>
      <c r="D13" s="33" t="s">
        <v>24</v>
      </c>
      <c r="E13" s="31"/>
      <c r="F13" s="32"/>
      <c r="G13" s="40"/>
      <c r="H13" s="40"/>
    </row>
    <row r="14" spans="1:8" ht="26.25" customHeight="1">
      <c r="A14" s="34" t="s">
        <v>25</v>
      </c>
      <c r="B14" s="34"/>
      <c r="C14" s="34"/>
      <c r="D14" s="34"/>
      <c r="E14" s="34"/>
      <c r="F14" s="34"/>
      <c r="G14" s="34"/>
      <c r="H14" s="34"/>
    </row>
    <row r="15" spans="1:8" ht="23.25" customHeight="1">
      <c r="A15" s="35">
        <v>43240</v>
      </c>
      <c r="B15" s="35"/>
      <c r="C15" s="36"/>
      <c r="D15" s="36"/>
      <c r="E15" s="36"/>
      <c r="F15" s="36"/>
      <c r="G15" s="36"/>
      <c r="H15" s="36"/>
    </row>
  </sheetData>
  <sheetProtection/>
  <mergeCells count="22">
    <mergeCell ref="A13:C13"/>
    <mergeCell ref="D13:F13"/>
    <mergeCell ref="A14:H14"/>
    <mergeCell ref="A15:H15"/>
    <mergeCell ref="C4:C5"/>
    <mergeCell ref="F6:F12"/>
    <mergeCell ref="G6:G13"/>
    <mergeCell ref="H6:H13"/>
    <mergeCell ref="A4:B5"/>
    <mergeCell ref="D6:E12"/>
    <mergeCell ref="A7:B7"/>
    <mergeCell ref="A8:B8"/>
    <mergeCell ref="A9:B9"/>
    <mergeCell ref="A10:B10"/>
    <mergeCell ref="A11:B11"/>
    <mergeCell ref="A12:B12"/>
    <mergeCell ref="A1:H1"/>
    <mergeCell ref="A2:H2"/>
    <mergeCell ref="D4:F4"/>
    <mergeCell ref="G4:H4"/>
    <mergeCell ref="D5:E5"/>
    <mergeCell ref="A6:B6"/>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5"/>
  <sheetViews>
    <sheetView zoomScalePageLayoutView="0" workbookViewId="0" topLeftCell="A1">
      <selection activeCell="B3" sqref="B3"/>
    </sheetView>
  </sheetViews>
  <sheetFormatPr defaultColWidth="9.00390625" defaultRowHeight="24.75" customHeight="1"/>
  <cols>
    <col min="1" max="1" width="18.50390625" style="7" customWidth="1"/>
    <col min="2" max="2" width="8.25390625" style="7" customWidth="1"/>
    <col min="3" max="3" width="8.875" style="7" customWidth="1"/>
    <col min="4" max="4" width="8.25390625" style="7" customWidth="1"/>
    <col min="5" max="5" width="9.25390625" style="7" customWidth="1"/>
    <col min="6" max="6" width="8.50390625" style="7" customWidth="1"/>
    <col min="7" max="7" width="23.00390625" style="7" customWidth="1"/>
    <col min="8" max="8" width="28.625" style="7" customWidth="1"/>
    <col min="9" max="16384" width="9.00390625" style="7" customWidth="1"/>
  </cols>
  <sheetData>
    <row r="1" spans="1:7" ht="21" customHeight="1">
      <c r="A1" s="22" t="s">
        <v>26</v>
      </c>
      <c r="B1" s="22"/>
      <c r="C1" s="22"/>
      <c r="D1" s="22"/>
      <c r="E1" s="22"/>
      <c r="F1" s="22"/>
      <c r="G1" s="22"/>
    </row>
    <row r="2" spans="1:8" ht="36" customHeight="1">
      <c r="A2" s="45" t="s">
        <v>27</v>
      </c>
      <c r="B2" s="45"/>
      <c r="C2" s="45"/>
      <c r="D2" s="45"/>
      <c r="E2" s="45"/>
      <c r="F2" s="45"/>
      <c r="G2" s="45"/>
      <c r="H2" s="45"/>
    </row>
    <row r="3" spans="1:8" s="11" customFormat="1" ht="31.5" customHeight="1">
      <c r="A3" s="12" t="s">
        <v>2</v>
      </c>
      <c r="B3" s="12">
        <v>35</v>
      </c>
      <c r="C3" s="12" t="s">
        <v>28</v>
      </c>
      <c r="D3" s="12" t="str">
        <f>'计分员用表（一）'!D3</f>
        <v>男</v>
      </c>
      <c r="E3" s="12" t="s">
        <v>7</v>
      </c>
      <c r="F3" s="46" t="str">
        <f>'计分员用表（一）'!H3</f>
        <v>181102</v>
      </c>
      <c r="G3" s="47"/>
      <c r="H3" s="50" t="s">
        <v>29</v>
      </c>
    </row>
    <row r="4" spans="1:8" s="11" customFormat="1" ht="26.25" customHeight="1">
      <c r="A4" s="49" t="s">
        <v>30</v>
      </c>
      <c r="B4" s="46" t="s">
        <v>31</v>
      </c>
      <c r="C4" s="48"/>
      <c r="D4" s="48"/>
      <c r="E4" s="47"/>
      <c r="F4" s="61" t="s">
        <v>32</v>
      </c>
      <c r="G4" s="61"/>
      <c r="H4" s="50"/>
    </row>
    <row r="5" spans="1:8" s="11" customFormat="1" ht="26.25" customHeight="1">
      <c r="A5" s="49"/>
      <c r="B5" s="46" t="s">
        <v>13</v>
      </c>
      <c r="C5" s="47"/>
      <c r="D5" s="46" t="s">
        <v>14</v>
      </c>
      <c r="E5" s="47"/>
      <c r="F5" s="61"/>
      <c r="G5" s="61"/>
      <c r="H5" s="50"/>
    </row>
    <row r="6" spans="1:8" s="11" customFormat="1" ht="28.5" customHeight="1">
      <c r="A6" s="13">
        <f>'计分员用表（一）'!C6</f>
        <v>82</v>
      </c>
      <c r="B6" s="55">
        <f>MAX(A6:A12)</f>
        <v>88.2</v>
      </c>
      <c r="C6" s="56"/>
      <c r="D6" s="55">
        <f>MIN(A6:A12)</f>
        <v>80</v>
      </c>
      <c r="E6" s="56"/>
      <c r="F6" s="54">
        <f>SUM(A6:A12)-B6-D6</f>
        <v>411.00000000000006</v>
      </c>
      <c r="G6" s="54"/>
      <c r="H6" s="51" t="s">
        <v>33</v>
      </c>
    </row>
    <row r="7" spans="1:8" s="11" customFormat="1" ht="28.5" customHeight="1">
      <c r="A7" s="13">
        <f>'计分员用表（一）'!C7</f>
        <v>88.2</v>
      </c>
      <c r="B7" s="57"/>
      <c r="C7" s="58"/>
      <c r="D7" s="57"/>
      <c r="E7" s="58"/>
      <c r="F7" s="54"/>
      <c r="G7" s="54"/>
      <c r="H7" s="52"/>
    </row>
    <row r="8" spans="1:8" s="11" customFormat="1" ht="28.5" customHeight="1">
      <c r="A8" s="13">
        <f>'计分员用表（一）'!C8</f>
        <v>83</v>
      </c>
      <c r="B8" s="57"/>
      <c r="C8" s="58"/>
      <c r="D8" s="57"/>
      <c r="E8" s="58"/>
      <c r="F8" s="54"/>
      <c r="G8" s="54"/>
      <c r="H8" s="53"/>
    </row>
    <row r="9" spans="1:8" s="11" customFormat="1" ht="28.5" customHeight="1">
      <c r="A9" s="13">
        <f>'计分员用表（一）'!C9</f>
        <v>83</v>
      </c>
      <c r="B9" s="57"/>
      <c r="C9" s="58"/>
      <c r="D9" s="57"/>
      <c r="E9" s="58"/>
      <c r="F9" s="54"/>
      <c r="G9" s="54"/>
      <c r="H9" s="51" t="s">
        <v>34</v>
      </c>
    </row>
    <row r="10" spans="1:8" s="11" customFormat="1" ht="28.5" customHeight="1">
      <c r="A10" s="13">
        <f>'计分员用表（一）'!C10</f>
        <v>82</v>
      </c>
      <c r="B10" s="57"/>
      <c r="C10" s="58"/>
      <c r="D10" s="57"/>
      <c r="E10" s="58"/>
      <c r="F10" s="54"/>
      <c r="G10" s="54"/>
      <c r="H10" s="52"/>
    </row>
    <row r="11" spans="1:8" s="11" customFormat="1" ht="28.5" customHeight="1">
      <c r="A11" s="13">
        <f>'计分员用表（一）'!C11</f>
        <v>81</v>
      </c>
      <c r="B11" s="57"/>
      <c r="C11" s="58"/>
      <c r="D11" s="57"/>
      <c r="E11" s="58"/>
      <c r="F11" s="68" t="s">
        <v>35</v>
      </c>
      <c r="G11" s="54">
        <f>F6/5</f>
        <v>82.20000000000002</v>
      </c>
      <c r="H11" s="53"/>
    </row>
    <row r="12" spans="1:8" s="11" customFormat="1" ht="28.5" customHeight="1">
      <c r="A12" s="13">
        <f>'计分员用表（一）'!C12</f>
        <v>80</v>
      </c>
      <c r="B12" s="59"/>
      <c r="C12" s="60"/>
      <c r="D12" s="59"/>
      <c r="E12" s="60"/>
      <c r="F12" s="68"/>
      <c r="G12" s="54"/>
      <c r="H12" s="51" t="s">
        <v>36</v>
      </c>
    </row>
    <row r="13" spans="1:8" s="11" customFormat="1" ht="26.25" customHeight="1">
      <c r="A13" s="62" t="s">
        <v>37</v>
      </c>
      <c r="B13" s="63"/>
      <c r="C13" s="63"/>
      <c r="D13" s="63"/>
      <c r="E13" s="63"/>
      <c r="F13" s="68"/>
      <c r="G13" s="54"/>
      <c r="H13" s="53"/>
    </row>
    <row r="14" spans="1:8" s="11" customFormat="1" ht="26.25" customHeight="1">
      <c r="A14" s="64"/>
      <c r="B14" s="65"/>
      <c r="C14" s="65"/>
      <c r="D14" s="65"/>
      <c r="E14" s="65"/>
      <c r="F14" s="68"/>
      <c r="G14" s="54"/>
      <c r="H14" s="51" t="s">
        <v>38</v>
      </c>
    </row>
    <row r="15" spans="1:8" s="11" customFormat="1" ht="26.25" customHeight="1">
      <c r="A15" s="66"/>
      <c r="B15" s="67"/>
      <c r="C15" s="67"/>
      <c r="D15" s="67"/>
      <c r="E15" s="67"/>
      <c r="F15" s="68"/>
      <c r="G15" s="54"/>
      <c r="H15" s="53"/>
    </row>
    <row r="16" ht="26.25" customHeight="1"/>
  </sheetData>
  <sheetProtection/>
  <mergeCells count="19">
    <mergeCell ref="H6:H8"/>
    <mergeCell ref="H9:H11"/>
    <mergeCell ref="H12:H13"/>
    <mergeCell ref="H14:H15"/>
    <mergeCell ref="F6:G10"/>
    <mergeCell ref="B6:C12"/>
    <mergeCell ref="D6:E12"/>
    <mergeCell ref="A13:E15"/>
    <mergeCell ref="F11:F15"/>
    <mergeCell ref="G11:G15"/>
    <mergeCell ref="A1:G1"/>
    <mergeCell ref="A2:H2"/>
    <mergeCell ref="F3:G3"/>
    <mergeCell ref="B4:E4"/>
    <mergeCell ref="B5:C5"/>
    <mergeCell ref="D5:E5"/>
    <mergeCell ref="A4:A5"/>
    <mergeCell ref="H3:H5"/>
    <mergeCell ref="F4:G5"/>
  </mergeCells>
  <printOptions horizontalCentered="1"/>
  <pageMargins left="0.63"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42"/>
  <sheetViews>
    <sheetView tabSelected="1" zoomScalePageLayoutView="0" workbookViewId="0" topLeftCell="A1">
      <selection activeCell="R4" sqref="R4"/>
    </sheetView>
  </sheetViews>
  <sheetFormatPr defaultColWidth="9.00390625" defaultRowHeight="14.25"/>
  <cols>
    <col min="1" max="1" width="4.50390625" style="3" customWidth="1"/>
    <col min="2" max="2" width="7.875" style="0" customWidth="1"/>
    <col min="3" max="3" width="5.00390625" style="0" customWidth="1"/>
    <col min="4" max="4" width="14.125" style="0" customWidth="1"/>
    <col min="5" max="5" width="8.00390625" style="4" customWidth="1"/>
    <col min="6" max="6" width="29.75390625" style="4" customWidth="1"/>
    <col min="7" max="8" width="6.50390625" style="4" customWidth="1"/>
    <col min="9" max="9" width="7.00390625" style="4" customWidth="1"/>
    <col min="10" max="10" width="6.875" style="0" customWidth="1"/>
    <col min="11" max="11" width="7.50390625" style="0" customWidth="1"/>
    <col min="12" max="12" width="5.625" style="0" customWidth="1"/>
    <col min="13" max="13" width="10.25390625" style="0" customWidth="1"/>
  </cols>
  <sheetData>
    <row r="1" spans="1:13" ht="20.25" customHeight="1">
      <c r="A1" s="69" t="s">
        <v>205</v>
      </c>
      <c r="B1" s="69"/>
      <c r="C1" s="69"/>
      <c r="D1" s="69"/>
      <c r="E1" s="5"/>
      <c r="F1" s="5"/>
      <c r="G1" s="5"/>
      <c r="H1" s="5"/>
      <c r="I1" s="5"/>
      <c r="J1" s="7"/>
      <c r="K1" s="7"/>
      <c r="L1" s="7"/>
      <c r="M1" s="7"/>
    </row>
    <row r="2" spans="1:13" ht="30.75" customHeight="1">
      <c r="A2" s="70" t="s">
        <v>202</v>
      </c>
      <c r="B2" s="71"/>
      <c r="C2" s="71"/>
      <c r="D2" s="71"/>
      <c r="E2" s="71"/>
      <c r="F2" s="71"/>
      <c r="G2" s="71"/>
      <c r="H2" s="71"/>
      <c r="I2" s="71"/>
      <c r="J2" s="71"/>
      <c r="K2" s="71"/>
      <c r="L2" s="71"/>
      <c r="M2" s="71"/>
    </row>
    <row r="3" spans="1:13" s="18" customFormat="1" ht="33.75" customHeight="1">
      <c r="A3" s="19" t="s">
        <v>203</v>
      </c>
      <c r="B3" s="15" t="s">
        <v>39</v>
      </c>
      <c r="C3" s="15" t="s">
        <v>3</v>
      </c>
      <c r="D3" s="15" t="s">
        <v>40</v>
      </c>
      <c r="E3" s="15" t="s">
        <v>7</v>
      </c>
      <c r="F3" s="15" t="s">
        <v>204</v>
      </c>
      <c r="G3" s="15" t="s">
        <v>155</v>
      </c>
      <c r="H3" s="15" t="s">
        <v>156</v>
      </c>
      <c r="I3" s="15" t="s">
        <v>41</v>
      </c>
      <c r="J3" s="15" t="s">
        <v>157</v>
      </c>
      <c r="K3" s="15" t="s">
        <v>158</v>
      </c>
      <c r="L3" s="15" t="s">
        <v>159</v>
      </c>
      <c r="M3" s="15" t="s">
        <v>42</v>
      </c>
    </row>
    <row r="4" spans="1:13" s="1" customFormat="1" ht="30" customHeight="1">
      <c r="A4" s="20">
        <v>1</v>
      </c>
      <c r="B4" s="6" t="s">
        <v>187</v>
      </c>
      <c r="C4" s="6" t="s">
        <v>59</v>
      </c>
      <c r="D4" s="6" t="s">
        <v>97</v>
      </c>
      <c r="E4" s="6" t="s">
        <v>98</v>
      </c>
      <c r="F4" s="6" t="s">
        <v>99</v>
      </c>
      <c r="G4" s="8">
        <v>79.8</v>
      </c>
      <c r="H4" s="8">
        <f aca="true" t="shared" si="0" ref="H4:H42">G4*0.6</f>
        <v>47.879999999999995</v>
      </c>
      <c r="I4" s="8" t="s">
        <v>100</v>
      </c>
      <c r="J4" s="21">
        <f aca="true" t="shared" si="1" ref="J4:J17">I4*0.4</f>
        <v>34.288000000000004</v>
      </c>
      <c r="K4" s="8">
        <f aca="true" t="shared" si="2" ref="K4:K17">H4+J4</f>
        <v>82.168</v>
      </c>
      <c r="L4" s="9">
        <v>1</v>
      </c>
      <c r="M4" s="8" t="s">
        <v>200</v>
      </c>
    </row>
    <row r="5" spans="1:13" s="1" customFormat="1" ht="30" customHeight="1">
      <c r="A5" s="20">
        <v>2</v>
      </c>
      <c r="B5" s="6" t="s">
        <v>188</v>
      </c>
      <c r="C5" s="6" t="s">
        <v>59</v>
      </c>
      <c r="D5" s="6" t="s">
        <v>101</v>
      </c>
      <c r="E5" s="6" t="s">
        <v>98</v>
      </c>
      <c r="F5" s="6" t="s">
        <v>99</v>
      </c>
      <c r="G5" s="8" t="s">
        <v>160</v>
      </c>
      <c r="H5" s="8">
        <f t="shared" si="0"/>
        <v>46.83</v>
      </c>
      <c r="I5" s="8" t="s">
        <v>102</v>
      </c>
      <c r="J5" s="21">
        <f t="shared" si="1"/>
        <v>34.04</v>
      </c>
      <c r="K5" s="8">
        <f t="shared" si="2"/>
        <v>80.87</v>
      </c>
      <c r="L5" s="9">
        <v>2</v>
      </c>
      <c r="M5" s="8"/>
    </row>
    <row r="6" spans="1:13" s="1" customFormat="1" ht="30" customHeight="1">
      <c r="A6" s="20">
        <v>3</v>
      </c>
      <c r="B6" s="6" t="s">
        <v>189</v>
      </c>
      <c r="C6" s="6" t="s">
        <v>59</v>
      </c>
      <c r="D6" s="6" t="s">
        <v>103</v>
      </c>
      <c r="E6" s="6" t="s">
        <v>98</v>
      </c>
      <c r="F6" s="6" t="s">
        <v>99</v>
      </c>
      <c r="G6" s="8">
        <v>77.8</v>
      </c>
      <c r="H6" s="8">
        <f t="shared" si="0"/>
        <v>46.68</v>
      </c>
      <c r="I6" s="8" t="s">
        <v>104</v>
      </c>
      <c r="J6" s="21">
        <f t="shared" si="1"/>
        <v>33.839999999999996</v>
      </c>
      <c r="K6" s="8">
        <f t="shared" si="2"/>
        <v>80.52</v>
      </c>
      <c r="L6" s="9">
        <v>3</v>
      </c>
      <c r="M6" s="8"/>
    </row>
    <row r="7" spans="1:13" s="2" customFormat="1" ht="30" customHeight="1">
      <c r="A7" s="20">
        <v>4</v>
      </c>
      <c r="B7" s="6" t="s">
        <v>192</v>
      </c>
      <c r="C7" s="6" t="s">
        <v>59</v>
      </c>
      <c r="D7" s="6" t="s">
        <v>109</v>
      </c>
      <c r="E7" s="6" t="s">
        <v>8</v>
      </c>
      <c r="F7" s="6" t="s">
        <v>106</v>
      </c>
      <c r="G7" s="8">
        <v>84.6</v>
      </c>
      <c r="H7" s="8">
        <f t="shared" si="0"/>
        <v>50.76</v>
      </c>
      <c r="I7" s="8" t="s">
        <v>110</v>
      </c>
      <c r="J7" s="21">
        <f t="shared" si="1"/>
        <v>33.92</v>
      </c>
      <c r="K7" s="8">
        <f t="shared" si="2"/>
        <v>84.68</v>
      </c>
      <c r="L7" s="9">
        <v>1</v>
      </c>
      <c r="M7" s="8" t="s">
        <v>200</v>
      </c>
    </row>
    <row r="8" spans="1:13" s="2" customFormat="1" ht="30" customHeight="1">
      <c r="A8" s="20">
        <v>5</v>
      </c>
      <c r="B8" s="6" t="s">
        <v>191</v>
      </c>
      <c r="C8" s="6" t="s">
        <v>4</v>
      </c>
      <c r="D8" s="6" t="s">
        <v>107</v>
      </c>
      <c r="E8" s="6" t="s">
        <v>8</v>
      </c>
      <c r="F8" s="6" t="s">
        <v>106</v>
      </c>
      <c r="G8" s="8">
        <v>82.7</v>
      </c>
      <c r="H8" s="8">
        <f t="shared" si="0"/>
        <v>49.62</v>
      </c>
      <c r="I8" s="8" t="s">
        <v>108</v>
      </c>
      <c r="J8" s="21">
        <f t="shared" si="1"/>
        <v>33.68</v>
      </c>
      <c r="K8" s="8">
        <f t="shared" si="2"/>
        <v>83.3</v>
      </c>
      <c r="L8" s="9">
        <v>2</v>
      </c>
      <c r="M8" s="8"/>
    </row>
    <row r="9" spans="1:13" s="2" customFormat="1" ht="30" customHeight="1">
      <c r="A9" s="20">
        <v>6</v>
      </c>
      <c r="B9" s="6" t="s">
        <v>190</v>
      </c>
      <c r="C9" s="6" t="s">
        <v>4</v>
      </c>
      <c r="D9" s="6" t="s">
        <v>105</v>
      </c>
      <c r="E9" s="6" t="s">
        <v>8</v>
      </c>
      <c r="F9" s="6" t="s">
        <v>106</v>
      </c>
      <c r="G9" s="8">
        <v>80.8</v>
      </c>
      <c r="H9" s="8">
        <f t="shared" si="0"/>
        <v>48.48</v>
      </c>
      <c r="I9" s="8" t="s">
        <v>83</v>
      </c>
      <c r="J9" s="21">
        <f t="shared" si="1"/>
        <v>32.327999999999996</v>
      </c>
      <c r="K9" s="8">
        <f t="shared" si="2"/>
        <v>80.80799999999999</v>
      </c>
      <c r="L9" s="9">
        <v>3</v>
      </c>
      <c r="M9" s="8"/>
    </row>
    <row r="10" spans="1:13" s="2" customFormat="1" ht="30" customHeight="1">
      <c r="A10" s="20">
        <v>7</v>
      </c>
      <c r="B10" s="6" t="s">
        <v>147</v>
      </c>
      <c r="C10" s="6" t="s">
        <v>4</v>
      </c>
      <c r="D10" s="6" t="s">
        <v>148</v>
      </c>
      <c r="E10" s="6" t="s">
        <v>142</v>
      </c>
      <c r="F10" s="6" t="s">
        <v>106</v>
      </c>
      <c r="G10" s="8">
        <v>78.6</v>
      </c>
      <c r="H10" s="8">
        <f t="shared" si="0"/>
        <v>47.16</v>
      </c>
      <c r="I10" s="8" t="s">
        <v>116</v>
      </c>
      <c r="J10" s="21">
        <f t="shared" si="1"/>
        <v>32.88</v>
      </c>
      <c r="K10" s="8">
        <f t="shared" si="2"/>
        <v>80.03999999999999</v>
      </c>
      <c r="L10" s="9">
        <v>1</v>
      </c>
      <c r="M10" s="8" t="s">
        <v>200</v>
      </c>
    </row>
    <row r="11" spans="1:13" s="2" customFormat="1" ht="30" customHeight="1">
      <c r="A11" s="20">
        <v>8</v>
      </c>
      <c r="B11" s="6" t="s">
        <v>144</v>
      </c>
      <c r="C11" s="6" t="s">
        <v>4</v>
      </c>
      <c r="D11" s="6" t="s">
        <v>145</v>
      </c>
      <c r="E11" s="6" t="s">
        <v>142</v>
      </c>
      <c r="F11" s="6" t="s">
        <v>106</v>
      </c>
      <c r="G11" s="8">
        <v>74.6</v>
      </c>
      <c r="H11" s="8">
        <f t="shared" si="0"/>
        <v>44.76</v>
      </c>
      <c r="I11" s="8" t="s">
        <v>146</v>
      </c>
      <c r="J11" s="21">
        <f t="shared" si="1"/>
        <v>32.36000000000001</v>
      </c>
      <c r="K11" s="8">
        <f t="shared" si="2"/>
        <v>77.12</v>
      </c>
      <c r="L11" s="9">
        <v>2</v>
      </c>
      <c r="M11" s="8"/>
    </row>
    <row r="12" spans="1:13" s="2" customFormat="1" ht="30" customHeight="1">
      <c r="A12" s="20">
        <v>9</v>
      </c>
      <c r="B12" s="6" t="s">
        <v>197</v>
      </c>
      <c r="C12" s="6" t="s">
        <v>4</v>
      </c>
      <c r="D12" s="6" t="s">
        <v>141</v>
      </c>
      <c r="E12" s="6" t="s">
        <v>142</v>
      </c>
      <c r="F12" s="6" t="s">
        <v>106</v>
      </c>
      <c r="G12" s="8">
        <v>75.4</v>
      </c>
      <c r="H12" s="8">
        <f t="shared" si="0"/>
        <v>45.24</v>
      </c>
      <c r="I12" s="8" t="s">
        <v>143</v>
      </c>
      <c r="J12" s="21">
        <f t="shared" si="1"/>
        <v>31.248000000000005</v>
      </c>
      <c r="K12" s="8">
        <f t="shared" si="2"/>
        <v>76.488</v>
      </c>
      <c r="L12" s="9">
        <v>3</v>
      </c>
      <c r="M12" s="8"/>
    </row>
    <row r="13" spans="1:13" s="2" customFormat="1" ht="30" customHeight="1">
      <c r="A13" s="20">
        <v>10</v>
      </c>
      <c r="B13" s="6" t="s">
        <v>58</v>
      </c>
      <c r="C13" s="6" t="s">
        <v>59</v>
      </c>
      <c r="D13" s="6" t="s">
        <v>60</v>
      </c>
      <c r="E13" s="6" t="s">
        <v>52</v>
      </c>
      <c r="F13" s="6" t="s">
        <v>53</v>
      </c>
      <c r="G13" s="8">
        <v>85.9</v>
      </c>
      <c r="H13" s="8">
        <f t="shared" si="0"/>
        <v>51.54</v>
      </c>
      <c r="I13" s="8" t="s">
        <v>61</v>
      </c>
      <c r="J13" s="21">
        <f t="shared" si="1"/>
        <v>34.456</v>
      </c>
      <c r="K13" s="8">
        <f t="shared" si="2"/>
        <v>85.99600000000001</v>
      </c>
      <c r="L13" s="9">
        <v>1</v>
      </c>
      <c r="M13" s="8" t="s">
        <v>200</v>
      </c>
    </row>
    <row r="14" spans="1:13" s="2" customFormat="1" ht="30" customHeight="1">
      <c r="A14" s="20">
        <v>11</v>
      </c>
      <c r="B14" s="6" t="s">
        <v>50</v>
      </c>
      <c r="C14" s="6" t="s">
        <v>4</v>
      </c>
      <c r="D14" s="6" t="s">
        <v>51</v>
      </c>
      <c r="E14" s="6" t="s">
        <v>52</v>
      </c>
      <c r="F14" s="6" t="s">
        <v>53</v>
      </c>
      <c r="G14" s="8">
        <v>86.15</v>
      </c>
      <c r="H14" s="8">
        <f t="shared" si="0"/>
        <v>51.690000000000005</v>
      </c>
      <c r="I14" s="8" t="s">
        <v>54</v>
      </c>
      <c r="J14" s="21">
        <f t="shared" si="1"/>
        <v>31.64</v>
      </c>
      <c r="K14" s="8">
        <f t="shared" si="2"/>
        <v>83.33000000000001</v>
      </c>
      <c r="L14" s="9">
        <v>2</v>
      </c>
      <c r="M14" s="8"/>
    </row>
    <row r="15" spans="1:13" s="2" customFormat="1" ht="30" customHeight="1">
      <c r="A15" s="20">
        <v>12</v>
      </c>
      <c r="B15" s="6" t="s">
        <v>55</v>
      </c>
      <c r="C15" s="6" t="s">
        <v>4</v>
      </c>
      <c r="D15" s="6" t="s">
        <v>56</v>
      </c>
      <c r="E15" s="6" t="s">
        <v>52</v>
      </c>
      <c r="F15" s="6" t="s">
        <v>53</v>
      </c>
      <c r="G15" s="8">
        <v>84.4</v>
      </c>
      <c r="H15" s="8">
        <f t="shared" si="0"/>
        <v>50.64</v>
      </c>
      <c r="I15" s="8" t="s">
        <v>57</v>
      </c>
      <c r="J15" s="21">
        <f t="shared" si="1"/>
        <v>30.832</v>
      </c>
      <c r="K15" s="8">
        <f t="shared" si="2"/>
        <v>81.47200000000001</v>
      </c>
      <c r="L15" s="9">
        <v>3</v>
      </c>
      <c r="M15" s="8"/>
    </row>
    <row r="16" spans="1:13" s="2" customFormat="1" ht="30" customHeight="1">
      <c r="A16" s="20">
        <v>13</v>
      </c>
      <c r="B16" s="6" t="s">
        <v>123</v>
      </c>
      <c r="C16" s="6" t="s">
        <v>4</v>
      </c>
      <c r="D16" s="6" t="s">
        <v>124</v>
      </c>
      <c r="E16" s="6" t="s">
        <v>125</v>
      </c>
      <c r="F16" s="6" t="s">
        <v>126</v>
      </c>
      <c r="G16" s="8">
        <v>85.1</v>
      </c>
      <c r="H16" s="8">
        <f t="shared" si="0"/>
        <v>51.059999999999995</v>
      </c>
      <c r="I16" s="8" t="s">
        <v>127</v>
      </c>
      <c r="J16" s="21">
        <f t="shared" si="1"/>
        <v>32.056000000000004</v>
      </c>
      <c r="K16" s="8">
        <f t="shared" si="2"/>
        <v>83.116</v>
      </c>
      <c r="L16" s="9">
        <v>1</v>
      </c>
      <c r="M16" s="8" t="s">
        <v>200</v>
      </c>
    </row>
    <row r="17" spans="1:13" s="2" customFormat="1" ht="30" customHeight="1">
      <c r="A17" s="20">
        <v>14</v>
      </c>
      <c r="B17" s="6" t="s">
        <v>128</v>
      </c>
      <c r="C17" s="6" t="s">
        <v>59</v>
      </c>
      <c r="D17" s="6" t="s">
        <v>129</v>
      </c>
      <c r="E17" s="6" t="s">
        <v>125</v>
      </c>
      <c r="F17" s="6" t="s">
        <v>126</v>
      </c>
      <c r="G17" s="8" t="s">
        <v>54</v>
      </c>
      <c r="H17" s="8">
        <f t="shared" si="0"/>
        <v>47.459999999999994</v>
      </c>
      <c r="I17" s="8" t="s">
        <v>130</v>
      </c>
      <c r="J17" s="21">
        <f t="shared" si="1"/>
        <v>32.4</v>
      </c>
      <c r="K17" s="8">
        <f t="shared" si="2"/>
        <v>79.85999999999999</v>
      </c>
      <c r="L17" s="9">
        <v>2</v>
      </c>
      <c r="M17" s="8"/>
    </row>
    <row r="18" spans="1:13" s="2" customFormat="1" ht="30" customHeight="1">
      <c r="A18" s="20">
        <v>15</v>
      </c>
      <c r="B18" s="6" t="s">
        <v>149</v>
      </c>
      <c r="C18" s="6"/>
      <c r="D18" s="6" t="s">
        <v>150</v>
      </c>
      <c r="E18" s="6" t="s">
        <v>125</v>
      </c>
      <c r="F18" s="6" t="s">
        <v>126</v>
      </c>
      <c r="G18" s="8" t="s">
        <v>80</v>
      </c>
      <c r="H18" s="8">
        <f t="shared" si="0"/>
        <v>47.58</v>
      </c>
      <c r="I18" s="8" t="s">
        <v>201</v>
      </c>
      <c r="J18" s="21"/>
      <c r="K18" s="8"/>
      <c r="L18" s="9"/>
      <c r="M18" s="8"/>
    </row>
    <row r="19" spans="1:13" s="2" customFormat="1" ht="30" customHeight="1">
      <c r="A19" s="20">
        <v>16</v>
      </c>
      <c r="B19" s="6" t="s">
        <v>136</v>
      </c>
      <c r="C19" s="6" t="s">
        <v>59</v>
      </c>
      <c r="D19" s="6" t="s">
        <v>137</v>
      </c>
      <c r="E19" s="6" t="s">
        <v>133</v>
      </c>
      <c r="F19" s="6" t="s">
        <v>134</v>
      </c>
      <c r="G19" s="8" t="s">
        <v>161</v>
      </c>
      <c r="H19" s="8">
        <f t="shared" si="0"/>
        <v>48.12</v>
      </c>
      <c r="I19" s="8" t="s">
        <v>138</v>
      </c>
      <c r="J19" s="21">
        <f>I19*0.4</f>
        <v>32.800000000000004</v>
      </c>
      <c r="K19" s="8">
        <f>H19+J19</f>
        <v>80.92</v>
      </c>
      <c r="L19" s="9">
        <v>1</v>
      </c>
      <c r="M19" s="8" t="s">
        <v>200</v>
      </c>
    </row>
    <row r="20" spans="1:13" s="2" customFormat="1" ht="30" customHeight="1">
      <c r="A20" s="20">
        <v>17</v>
      </c>
      <c r="B20" s="6" t="s">
        <v>131</v>
      </c>
      <c r="C20" s="6" t="s">
        <v>59</v>
      </c>
      <c r="D20" s="6" t="s">
        <v>132</v>
      </c>
      <c r="E20" s="6" t="s">
        <v>133</v>
      </c>
      <c r="F20" s="6" t="s">
        <v>134</v>
      </c>
      <c r="G20" s="8" t="s">
        <v>162</v>
      </c>
      <c r="H20" s="8">
        <f t="shared" si="0"/>
        <v>47.67</v>
      </c>
      <c r="I20" s="8" t="s">
        <v>135</v>
      </c>
      <c r="J20" s="21">
        <f>I20*0.4</f>
        <v>33.24</v>
      </c>
      <c r="K20" s="8">
        <f>H20+J20</f>
        <v>80.91</v>
      </c>
      <c r="L20" s="9">
        <v>2</v>
      </c>
      <c r="M20" s="8"/>
    </row>
    <row r="21" spans="1:13" s="2" customFormat="1" ht="30" customHeight="1">
      <c r="A21" s="20">
        <v>18</v>
      </c>
      <c r="B21" s="6" t="s">
        <v>196</v>
      </c>
      <c r="C21" s="6" t="s">
        <v>59</v>
      </c>
      <c r="D21" s="6" t="s">
        <v>139</v>
      </c>
      <c r="E21" s="6" t="s">
        <v>133</v>
      </c>
      <c r="F21" s="6" t="s">
        <v>134</v>
      </c>
      <c r="G21" s="8" t="s">
        <v>163</v>
      </c>
      <c r="H21" s="8">
        <f t="shared" si="0"/>
        <v>47.52</v>
      </c>
      <c r="I21" s="8" t="s">
        <v>140</v>
      </c>
      <c r="J21" s="21">
        <f>I21*0.4</f>
        <v>33.36000000000001</v>
      </c>
      <c r="K21" s="8">
        <f>H21+J21</f>
        <v>80.88000000000001</v>
      </c>
      <c r="L21" s="9">
        <v>3</v>
      </c>
      <c r="M21" s="8"/>
    </row>
    <row r="22" spans="1:13" s="2" customFormat="1" ht="30" customHeight="1">
      <c r="A22" s="20">
        <v>19</v>
      </c>
      <c r="B22" s="6" t="s">
        <v>195</v>
      </c>
      <c r="C22" s="6" t="s">
        <v>59</v>
      </c>
      <c r="D22" s="6" t="s">
        <v>120</v>
      </c>
      <c r="E22" s="6" t="s">
        <v>121</v>
      </c>
      <c r="F22" s="6" t="s">
        <v>122</v>
      </c>
      <c r="G22" s="8" t="s">
        <v>114</v>
      </c>
      <c r="H22" s="8">
        <f t="shared" si="0"/>
        <v>45.3</v>
      </c>
      <c r="I22" s="8" t="s">
        <v>46</v>
      </c>
      <c r="J22" s="21">
        <f>I22*0.4</f>
        <v>32.24</v>
      </c>
      <c r="K22" s="8">
        <f>H22+J22</f>
        <v>77.53999999999999</v>
      </c>
      <c r="L22" s="9">
        <v>1</v>
      </c>
      <c r="M22" s="8" t="s">
        <v>200</v>
      </c>
    </row>
    <row r="23" spans="1:13" s="2" customFormat="1" ht="30" customHeight="1">
      <c r="A23" s="20">
        <v>20</v>
      </c>
      <c r="B23" s="6" t="s">
        <v>152</v>
      </c>
      <c r="C23" s="6"/>
      <c r="D23" s="6" t="s">
        <v>153</v>
      </c>
      <c r="E23" s="6" t="s">
        <v>121</v>
      </c>
      <c r="F23" s="6" t="s">
        <v>122</v>
      </c>
      <c r="G23" s="8" t="s">
        <v>165</v>
      </c>
      <c r="H23" s="8">
        <f t="shared" si="0"/>
        <v>40.8</v>
      </c>
      <c r="I23" s="8" t="s">
        <v>201</v>
      </c>
      <c r="J23" s="21"/>
      <c r="K23" s="8"/>
      <c r="L23" s="9"/>
      <c r="M23" s="8"/>
    </row>
    <row r="24" spans="1:13" s="2" customFormat="1" ht="30" customHeight="1">
      <c r="A24" s="20">
        <v>21</v>
      </c>
      <c r="B24" s="6" t="s">
        <v>199</v>
      </c>
      <c r="C24" s="6"/>
      <c r="D24" s="6" t="s">
        <v>151</v>
      </c>
      <c r="E24" s="6" t="s">
        <v>121</v>
      </c>
      <c r="F24" s="6" t="s">
        <v>122</v>
      </c>
      <c r="G24" s="8" t="s">
        <v>164</v>
      </c>
      <c r="H24" s="8">
        <f t="shared" si="0"/>
        <v>41.309999999999995</v>
      </c>
      <c r="I24" s="8" t="s">
        <v>201</v>
      </c>
      <c r="J24" s="21"/>
      <c r="K24" s="8"/>
      <c r="L24" s="9"/>
      <c r="M24" s="8"/>
    </row>
    <row r="25" spans="1:13" s="2" customFormat="1" ht="30" customHeight="1">
      <c r="A25" s="20">
        <v>22</v>
      </c>
      <c r="B25" s="6" t="s">
        <v>70</v>
      </c>
      <c r="C25" s="6" t="s">
        <v>4</v>
      </c>
      <c r="D25" s="6" t="s">
        <v>71</v>
      </c>
      <c r="E25" s="6" t="s">
        <v>64</v>
      </c>
      <c r="F25" s="6" t="s">
        <v>65</v>
      </c>
      <c r="G25" s="8" t="s">
        <v>166</v>
      </c>
      <c r="H25" s="8">
        <f t="shared" si="0"/>
        <v>49.23</v>
      </c>
      <c r="I25" s="8" t="s">
        <v>72</v>
      </c>
      <c r="J25" s="21">
        <f aca="true" t="shared" si="3" ref="J25:J35">I25*0.4</f>
        <v>33</v>
      </c>
      <c r="K25" s="8">
        <f aca="true" t="shared" si="4" ref="K25:K35">H25+J25</f>
        <v>82.22999999999999</v>
      </c>
      <c r="L25" s="9">
        <v>1</v>
      </c>
      <c r="M25" s="8" t="s">
        <v>200</v>
      </c>
    </row>
    <row r="26" spans="1:13" s="2" customFormat="1" ht="30" customHeight="1">
      <c r="A26" s="20">
        <v>23</v>
      </c>
      <c r="B26" s="6" t="s">
        <v>67</v>
      </c>
      <c r="C26" s="6" t="s">
        <v>59</v>
      </c>
      <c r="D26" s="6" t="s">
        <v>68</v>
      </c>
      <c r="E26" s="6" t="s">
        <v>64</v>
      </c>
      <c r="F26" s="6" t="s">
        <v>65</v>
      </c>
      <c r="G26" s="8" t="s">
        <v>167</v>
      </c>
      <c r="H26" s="8">
        <f t="shared" si="0"/>
        <v>48.66</v>
      </c>
      <c r="I26" s="8" t="s">
        <v>69</v>
      </c>
      <c r="J26" s="21">
        <f t="shared" si="3"/>
        <v>32.56</v>
      </c>
      <c r="K26" s="8">
        <f t="shared" si="4"/>
        <v>81.22</v>
      </c>
      <c r="L26" s="9">
        <v>2</v>
      </c>
      <c r="M26" s="8" t="s">
        <v>200</v>
      </c>
    </row>
    <row r="27" spans="1:13" s="2" customFormat="1" ht="30" customHeight="1">
      <c r="A27" s="20">
        <v>24</v>
      </c>
      <c r="B27" s="6" t="s">
        <v>77</v>
      </c>
      <c r="C27" s="6" t="s">
        <v>4</v>
      </c>
      <c r="D27" s="6" t="s">
        <v>78</v>
      </c>
      <c r="E27" s="6" t="s">
        <v>64</v>
      </c>
      <c r="F27" s="6" t="s">
        <v>65</v>
      </c>
      <c r="G27" s="8" t="s">
        <v>169</v>
      </c>
      <c r="H27" s="8">
        <f t="shared" si="0"/>
        <v>48</v>
      </c>
      <c r="I27" s="8" t="s">
        <v>72</v>
      </c>
      <c r="J27" s="21">
        <f t="shared" si="3"/>
        <v>33</v>
      </c>
      <c r="K27" s="8">
        <f t="shared" si="4"/>
        <v>81</v>
      </c>
      <c r="L27" s="9">
        <v>3</v>
      </c>
      <c r="M27" s="8" t="s">
        <v>200</v>
      </c>
    </row>
    <row r="28" spans="1:13" s="2" customFormat="1" ht="30" customHeight="1">
      <c r="A28" s="20">
        <v>25</v>
      </c>
      <c r="B28" s="6" t="s">
        <v>81</v>
      </c>
      <c r="C28" s="6" t="s">
        <v>4</v>
      </c>
      <c r="D28" s="6" t="s">
        <v>82</v>
      </c>
      <c r="E28" s="6" t="s">
        <v>64</v>
      </c>
      <c r="F28" s="6" t="s">
        <v>65</v>
      </c>
      <c r="G28" s="8" t="s">
        <v>168</v>
      </c>
      <c r="H28" s="8">
        <f t="shared" si="0"/>
        <v>48.39</v>
      </c>
      <c r="I28" s="8" t="s">
        <v>83</v>
      </c>
      <c r="J28" s="21">
        <f t="shared" si="3"/>
        <v>32.327999999999996</v>
      </c>
      <c r="K28" s="8">
        <f t="shared" si="4"/>
        <v>80.71799999999999</v>
      </c>
      <c r="L28" s="9">
        <v>4</v>
      </c>
      <c r="M28" s="8"/>
    </row>
    <row r="29" spans="1:13" s="2" customFormat="1" ht="30" customHeight="1">
      <c r="A29" s="20">
        <v>26</v>
      </c>
      <c r="B29" s="6" t="s">
        <v>185</v>
      </c>
      <c r="C29" s="6" t="s">
        <v>4</v>
      </c>
      <c r="D29" s="6" t="s">
        <v>73</v>
      </c>
      <c r="E29" s="6" t="s">
        <v>64</v>
      </c>
      <c r="F29" s="6" t="s">
        <v>65</v>
      </c>
      <c r="G29" s="8" t="s">
        <v>171</v>
      </c>
      <c r="H29" s="8">
        <f t="shared" si="0"/>
        <v>47.25</v>
      </c>
      <c r="I29" s="8" t="s">
        <v>72</v>
      </c>
      <c r="J29" s="21">
        <f t="shared" si="3"/>
        <v>33</v>
      </c>
      <c r="K29" s="8">
        <f t="shared" si="4"/>
        <v>80.25</v>
      </c>
      <c r="L29" s="9">
        <v>5</v>
      </c>
      <c r="M29" s="8"/>
    </row>
    <row r="30" spans="1:13" s="2" customFormat="1" ht="30" customHeight="1">
      <c r="A30" s="20">
        <v>27</v>
      </c>
      <c r="B30" s="6" t="s">
        <v>74</v>
      </c>
      <c r="C30" s="6" t="s">
        <v>4</v>
      </c>
      <c r="D30" s="6" t="s">
        <v>75</v>
      </c>
      <c r="E30" s="6" t="s">
        <v>64</v>
      </c>
      <c r="F30" s="6" t="s">
        <v>65</v>
      </c>
      <c r="G30" s="8" t="s">
        <v>170</v>
      </c>
      <c r="H30" s="8">
        <f t="shared" si="0"/>
        <v>47.76</v>
      </c>
      <c r="I30" s="8" t="s">
        <v>76</v>
      </c>
      <c r="J30" s="21">
        <f t="shared" si="3"/>
        <v>32.12</v>
      </c>
      <c r="K30" s="8">
        <f t="shared" si="4"/>
        <v>79.88</v>
      </c>
      <c r="L30" s="9">
        <v>6</v>
      </c>
      <c r="M30" s="8"/>
    </row>
    <row r="31" spans="1:13" s="2" customFormat="1" ht="30" customHeight="1">
      <c r="A31" s="20">
        <v>28</v>
      </c>
      <c r="B31" s="6" t="s">
        <v>173</v>
      </c>
      <c r="C31" s="6" t="s">
        <v>4</v>
      </c>
      <c r="D31" s="6" t="s">
        <v>84</v>
      </c>
      <c r="E31" s="6" t="s">
        <v>64</v>
      </c>
      <c r="F31" s="6" t="s">
        <v>65</v>
      </c>
      <c r="G31" s="8" t="s">
        <v>174</v>
      </c>
      <c r="H31" s="8">
        <f t="shared" si="0"/>
        <v>47.190000000000005</v>
      </c>
      <c r="I31" s="8" t="s">
        <v>85</v>
      </c>
      <c r="J31" s="21">
        <f t="shared" si="3"/>
        <v>31.04</v>
      </c>
      <c r="K31" s="8">
        <f t="shared" si="4"/>
        <v>78.23</v>
      </c>
      <c r="L31" s="9">
        <v>7</v>
      </c>
      <c r="M31" s="8"/>
    </row>
    <row r="32" spans="1:13" s="2" customFormat="1" ht="30" customHeight="1">
      <c r="A32" s="20">
        <v>29</v>
      </c>
      <c r="B32" s="6" t="s">
        <v>186</v>
      </c>
      <c r="C32" s="6" t="s">
        <v>4</v>
      </c>
      <c r="D32" s="6" t="s">
        <v>79</v>
      </c>
      <c r="E32" s="6" t="s">
        <v>64</v>
      </c>
      <c r="F32" s="6" t="s">
        <v>65</v>
      </c>
      <c r="G32" s="8" t="s">
        <v>175</v>
      </c>
      <c r="H32" s="8">
        <f t="shared" si="0"/>
        <v>46.47</v>
      </c>
      <c r="I32" s="8" t="s">
        <v>80</v>
      </c>
      <c r="J32" s="21">
        <f t="shared" si="3"/>
        <v>31.72</v>
      </c>
      <c r="K32" s="8">
        <f t="shared" si="4"/>
        <v>78.19</v>
      </c>
      <c r="L32" s="9">
        <v>8</v>
      </c>
      <c r="M32" s="8"/>
    </row>
    <row r="33" spans="1:13" s="2" customFormat="1" ht="30" customHeight="1">
      <c r="A33" s="20">
        <v>30</v>
      </c>
      <c r="B33" s="6" t="s">
        <v>62</v>
      </c>
      <c r="C33" s="6" t="s">
        <v>4</v>
      </c>
      <c r="D33" s="6" t="s">
        <v>63</v>
      </c>
      <c r="E33" s="6" t="s">
        <v>64</v>
      </c>
      <c r="F33" s="6" t="s">
        <v>65</v>
      </c>
      <c r="G33" s="8" t="s">
        <v>172</v>
      </c>
      <c r="H33" s="8">
        <f t="shared" si="0"/>
        <v>47.22</v>
      </c>
      <c r="I33" s="8" t="s">
        <v>66</v>
      </c>
      <c r="J33" s="21">
        <f t="shared" si="3"/>
        <v>30.760000000000005</v>
      </c>
      <c r="K33" s="8">
        <f t="shared" si="4"/>
        <v>77.98</v>
      </c>
      <c r="L33" s="9">
        <v>9</v>
      </c>
      <c r="M33" s="8"/>
    </row>
    <row r="34" spans="1:13" s="2" customFormat="1" ht="30" customHeight="1">
      <c r="A34" s="20">
        <v>31</v>
      </c>
      <c r="B34" s="6" t="s">
        <v>47</v>
      </c>
      <c r="C34" s="6" t="s">
        <v>4</v>
      </c>
      <c r="D34" s="6" t="s">
        <v>48</v>
      </c>
      <c r="E34" s="6" t="s">
        <v>44</v>
      </c>
      <c r="F34" s="6" t="s">
        <v>45</v>
      </c>
      <c r="G34" s="8" t="s">
        <v>176</v>
      </c>
      <c r="H34" s="8">
        <f t="shared" si="0"/>
        <v>47.279999999999994</v>
      </c>
      <c r="I34" s="8" t="s">
        <v>49</v>
      </c>
      <c r="J34" s="21">
        <f t="shared" si="3"/>
        <v>32.839999999999996</v>
      </c>
      <c r="K34" s="8">
        <f t="shared" si="4"/>
        <v>80.11999999999999</v>
      </c>
      <c r="L34" s="9">
        <v>1</v>
      </c>
      <c r="M34" s="8" t="s">
        <v>200</v>
      </c>
    </row>
    <row r="35" spans="1:13" s="2" customFormat="1" ht="30" customHeight="1">
      <c r="A35" s="20">
        <v>32</v>
      </c>
      <c r="B35" s="6" t="s">
        <v>184</v>
      </c>
      <c r="C35" s="6" t="s">
        <v>4</v>
      </c>
      <c r="D35" s="6" t="s">
        <v>43</v>
      </c>
      <c r="E35" s="6" t="s">
        <v>44</v>
      </c>
      <c r="F35" s="6" t="s">
        <v>45</v>
      </c>
      <c r="G35" s="8" t="s">
        <v>172</v>
      </c>
      <c r="H35" s="8">
        <f t="shared" si="0"/>
        <v>47.22</v>
      </c>
      <c r="I35" s="8" t="s">
        <v>46</v>
      </c>
      <c r="J35" s="21">
        <f t="shared" si="3"/>
        <v>32.24</v>
      </c>
      <c r="K35" s="8">
        <f t="shared" si="4"/>
        <v>79.46000000000001</v>
      </c>
      <c r="L35" s="9">
        <v>2</v>
      </c>
      <c r="M35" s="8"/>
    </row>
    <row r="36" spans="1:13" s="1" customFormat="1" ht="30" customHeight="1">
      <c r="A36" s="20">
        <v>33</v>
      </c>
      <c r="B36" s="6" t="s">
        <v>198</v>
      </c>
      <c r="C36" s="6"/>
      <c r="D36" s="6" t="s">
        <v>154</v>
      </c>
      <c r="E36" s="6" t="s">
        <v>44</v>
      </c>
      <c r="F36" s="6" t="s">
        <v>45</v>
      </c>
      <c r="G36" s="8" t="s">
        <v>177</v>
      </c>
      <c r="H36" s="8">
        <f t="shared" si="0"/>
        <v>46.85999999999999</v>
      </c>
      <c r="I36" s="8" t="s">
        <v>201</v>
      </c>
      <c r="J36" s="21"/>
      <c r="K36" s="8"/>
      <c r="L36" s="9"/>
      <c r="M36" s="8"/>
    </row>
    <row r="37" spans="1:13" s="1" customFormat="1" ht="30" customHeight="1">
      <c r="A37" s="20">
        <v>34</v>
      </c>
      <c r="B37" s="6" t="s">
        <v>194</v>
      </c>
      <c r="C37" s="6" t="s">
        <v>59</v>
      </c>
      <c r="D37" s="6" t="s">
        <v>115</v>
      </c>
      <c r="E37" s="6" t="s">
        <v>112</v>
      </c>
      <c r="F37" s="6" t="s">
        <v>113</v>
      </c>
      <c r="G37" s="8" t="s">
        <v>178</v>
      </c>
      <c r="H37" s="8">
        <f t="shared" si="0"/>
        <v>47.04</v>
      </c>
      <c r="I37" s="8" t="s">
        <v>116</v>
      </c>
      <c r="J37" s="21">
        <f aca="true" t="shared" si="5" ref="J37:J42">I37*0.4</f>
        <v>32.88</v>
      </c>
      <c r="K37" s="8">
        <f aca="true" t="shared" si="6" ref="K37:K42">H37+J37</f>
        <v>79.92</v>
      </c>
      <c r="L37" s="9">
        <v>1</v>
      </c>
      <c r="M37" s="8" t="s">
        <v>200</v>
      </c>
    </row>
    <row r="38" spans="1:13" s="1" customFormat="1" ht="30" customHeight="1">
      <c r="A38" s="20">
        <v>35</v>
      </c>
      <c r="B38" s="6" t="s">
        <v>117</v>
      </c>
      <c r="C38" s="6" t="s">
        <v>59</v>
      </c>
      <c r="D38" s="6" t="s">
        <v>118</v>
      </c>
      <c r="E38" s="6" t="s">
        <v>112</v>
      </c>
      <c r="F38" s="6" t="s">
        <v>113</v>
      </c>
      <c r="G38" s="8" t="s">
        <v>180</v>
      </c>
      <c r="H38" s="8">
        <f t="shared" si="0"/>
        <v>45.059999999999995</v>
      </c>
      <c r="I38" s="8" t="s">
        <v>119</v>
      </c>
      <c r="J38" s="21">
        <f t="shared" si="5"/>
        <v>32.064</v>
      </c>
      <c r="K38" s="8">
        <f t="shared" si="6"/>
        <v>77.124</v>
      </c>
      <c r="L38" s="9">
        <v>2</v>
      </c>
      <c r="M38" s="8"/>
    </row>
    <row r="39" spans="1:13" s="1" customFormat="1" ht="30" customHeight="1">
      <c r="A39" s="20">
        <v>36</v>
      </c>
      <c r="B39" s="6" t="s">
        <v>193</v>
      </c>
      <c r="C39" s="6" t="s">
        <v>59</v>
      </c>
      <c r="D39" s="6" t="s">
        <v>111</v>
      </c>
      <c r="E39" s="6" t="s">
        <v>112</v>
      </c>
      <c r="F39" s="6" t="s">
        <v>113</v>
      </c>
      <c r="G39" s="8" t="s">
        <v>179</v>
      </c>
      <c r="H39" s="8">
        <f t="shared" si="0"/>
        <v>45.84</v>
      </c>
      <c r="I39" s="8" t="s">
        <v>114</v>
      </c>
      <c r="J39" s="21">
        <f t="shared" si="5"/>
        <v>30.200000000000003</v>
      </c>
      <c r="K39" s="8">
        <f t="shared" si="6"/>
        <v>76.04</v>
      </c>
      <c r="L39" s="9">
        <v>3</v>
      </c>
      <c r="M39" s="8"/>
    </row>
    <row r="40" spans="1:13" s="1" customFormat="1" ht="30" customHeight="1">
      <c r="A40" s="20">
        <v>37</v>
      </c>
      <c r="B40" s="6" t="s">
        <v>94</v>
      </c>
      <c r="C40" s="6" t="s">
        <v>4</v>
      </c>
      <c r="D40" s="6" t="s">
        <v>95</v>
      </c>
      <c r="E40" s="6" t="s">
        <v>88</v>
      </c>
      <c r="F40" s="6" t="s">
        <v>89</v>
      </c>
      <c r="G40" s="8" t="s">
        <v>181</v>
      </c>
      <c r="H40" s="8">
        <f t="shared" si="0"/>
        <v>47.129999999999995</v>
      </c>
      <c r="I40" s="8" t="s">
        <v>96</v>
      </c>
      <c r="J40" s="21">
        <f t="shared" si="5"/>
        <v>34.048</v>
      </c>
      <c r="K40" s="8">
        <f t="shared" si="6"/>
        <v>81.178</v>
      </c>
      <c r="L40" s="9">
        <v>1</v>
      </c>
      <c r="M40" s="8" t="s">
        <v>200</v>
      </c>
    </row>
    <row r="41" spans="1:13" s="1" customFormat="1" ht="30" customHeight="1">
      <c r="A41" s="20">
        <v>38</v>
      </c>
      <c r="B41" s="6" t="s">
        <v>91</v>
      </c>
      <c r="C41" s="6" t="s">
        <v>4</v>
      </c>
      <c r="D41" s="6" t="s">
        <v>92</v>
      </c>
      <c r="E41" s="6" t="s">
        <v>88</v>
      </c>
      <c r="F41" s="6" t="s">
        <v>89</v>
      </c>
      <c r="G41" s="8" t="s">
        <v>182</v>
      </c>
      <c r="H41" s="8">
        <f t="shared" si="0"/>
        <v>45.87</v>
      </c>
      <c r="I41" s="8" t="s">
        <v>93</v>
      </c>
      <c r="J41" s="21">
        <f t="shared" si="5"/>
        <v>32.288000000000004</v>
      </c>
      <c r="K41" s="8">
        <f t="shared" si="6"/>
        <v>78.158</v>
      </c>
      <c r="L41" s="9">
        <v>2</v>
      </c>
      <c r="M41" s="8"/>
    </row>
    <row r="42" spans="1:13" s="1" customFormat="1" ht="30" customHeight="1">
      <c r="A42" s="20">
        <v>39</v>
      </c>
      <c r="B42" s="6" t="s">
        <v>86</v>
      </c>
      <c r="C42" s="6" t="s">
        <v>4</v>
      </c>
      <c r="D42" s="6" t="s">
        <v>87</v>
      </c>
      <c r="E42" s="6" t="s">
        <v>88</v>
      </c>
      <c r="F42" s="6" t="s">
        <v>89</v>
      </c>
      <c r="G42" s="8" t="s">
        <v>183</v>
      </c>
      <c r="H42" s="8">
        <f t="shared" si="0"/>
        <v>45.779999999999994</v>
      </c>
      <c r="I42" s="8" t="s">
        <v>90</v>
      </c>
      <c r="J42" s="21">
        <f t="shared" si="5"/>
        <v>31.528</v>
      </c>
      <c r="K42" s="8">
        <f t="shared" si="6"/>
        <v>77.30799999999999</v>
      </c>
      <c r="L42" s="9">
        <v>3</v>
      </c>
      <c r="M42" s="8"/>
    </row>
  </sheetData>
  <sheetProtection/>
  <autoFilter ref="A3:M3">
    <sortState ref="A4:M42">
      <sortCondition sortBy="value" ref="E4:E42"/>
    </sortState>
  </autoFilter>
  <mergeCells count="2">
    <mergeCell ref="A1:D1"/>
    <mergeCell ref="A2:M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干部科</dc:creator>
  <cp:keywords/>
  <dc:description/>
  <cp:lastModifiedBy>杨小勇</cp:lastModifiedBy>
  <cp:lastPrinted>2018-05-20T08:18:10Z</cp:lastPrinted>
  <dcterms:created xsi:type="dcterms:W3CDTF">2010-10-13T09:17:25Z</dcterms:created>
  <dcterms:modified xsi:type="dcterms:W3CDTF">2018-05-20T08:18:12Z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