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6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</sheets>
  <definedNames/>
  <calcPr fullCalcOnLoad="1"/>
</workbook>
</file>

<file path=xl/sharedStrings.xml><?xml version="1.0" encoding="utf-8"?>
<sst xmlns="http://schemas.openxmlformats.org/spreadsheetml/2006/main" count="1411" uniqueCount="476">
  <si>
    <t>姓名</t>
  </si>
  <si>
    <t>性别</t>
  </si>
  <si>
    <t>单位名称</t>
  </si>
  <si>
    <t>职位名称</t>
  </si>
  <si>
    <t>职位编码</t>
  </si>
  <si>
    <t>准考证号</t>
  </si>
  <si>
    <t>笔试总成绩</t>
  </si>
  <si>
    <t>笔试总成绩排名</t>
  </si>
  <si>
    <t>笔试总成绩排名</t>
  </si>
  <si>
    <t>劳东</t>
  </si>
  <si>
    <t>男</t>
  </si>
  <si>
    <t>乡镇农村综合服务中心（畜牧兽医站）</t>
  </si>
  <si>
    <t>工作人员c</t>
  </si>
  <si>
    <t>03</t>
  </si>
  <si>
    <t>51436031103</t>
  </si>
  <si>
    <t>曲比伍沙</t>
  </si>
  <si>
    <t>51436030907</t>
  </si>
  <si>
    <t>马海日格</t>
  </si>
  <si>
    <t>51436030805</t>
  </si>
  <si>
    <t>吉木约兰</t>
  </si>
  <si>
    <t>女</t>
  </si>
  <si>
    <t>51436030906</t>
  </si>
  <si>
    <t>杨友林</t>
  </si>
  <si>
    <t>51436030801</t>
  </si>
  <si>
    <t>列哈莫</t>
  </si>
  <si>
    <t>51436030910</t>
  </si>
  <si>
    <t>吉力古哈</t>
  </si>
  <si>
    <t>51436030928</t>
  </si>
  <si>
    <t>罗长慧</t>
  </si>
  <si>
    <t>51436030814</t>
  </si>
  <si>
    <t>罗医生莫</t>
  </si>
  <si>
    <t>51436031025</t>
  </si>
  <si>
    <t>某色日伟</t>
  </si>
  <si>
    <t>51436030905</t>
  </si>
  <si>
    <t>陈奇</t>
  </si>
  <si>
    <t>51436030901</t>
  </si>
  <si>
    <t>沈彪</t>
  </si>
  <si>
    <t>51436030807</t>
  </si>
  <si>
    <t>耳时里且</t>
  </si>
  <si>
    <t>51436031215</t>
  </si>
  <si>
    <t>马友林</t>
  </si>
  <si>
    <t>51436030820</t>
  </si>
  <si>
    <t>窦玉</t>
  </si>
  <si>
    <t>51436031024</t>
  </si>
  <si>
    <t>孙特伍甲</t>
  </si>
  <si>
    <t>51436031020</t>
  </si>
  <si>
    <t>陈令</t>
  </si>
  <si>
    <t>51436030804</t>
  </si>
  <si>
    <t>毛志清</t>
  </si>
  <si>
    <t>51436030808</t>
  </si>
  <si>
    <t>沙锋</t>
  </si>
  <si>
    <t>51436031129</t>
  </si>
  <si>
    <t>张莉</t>
  </si>
  <si>
    <t>51436031128</t>
  </si>
  <si>
    <t>胡正国</t>
  </si>
  <si>
    <t>51436030730</t>
  </si>
  <si>
    <t>吉布伍且</t>
  </si>
  <si>
    <t>51436030930</t>
  </si>
  <si>
    <t>石阳</t>
  </si>
  <si>
    <t>51436031027</t>
  </si>
  <si>
    <t>海珍</t>
  </si>
  <si>
    <t>51436031101</t>
  </si>
  <si>
    <t>阿力子沙</t>
  </si>
  <si>
    <t>51436031127</t>
  </si>
  <si>
    <t>何什都</t>
  </si>
  <si>
    <t>51436031102</t>
  </si>
  <si>
    <t>孟群英</t>
  </si>
  <si>
    <t>51436031028</t>
  </si>
  <si>
    <t>特久子聪</t>
  </si>
  <si>
    <t>51436031201</t>
  </si>
  <si>
    <t>毛建华</t>
  </si>
  <si>
    <t>51436031014</t>
  </si>
  <si>
    <t>马金华</t>
  </si>
  <si>
    <t>51436030916</t>
  </si>
  <si>
    <t>刘佳</t>
  </si>
  <si>
    <t>51436030826</t>
  </si>
  <si>
    <t>周保勇</t>
  </si>
  <si>
    <t>51436030830</t>
  </si>
  <si>
    <t>陈林</t>
  </si>
  <si>
    <t>51436030904</t>
  </si>
  <si>
    <t>沙马有贵</t>
  </si>
  <si>
    <t>51436030914</t>
  </si>
  <si>
    <t>王勇</t>
  </si>
  <si>
    <t>51436030918</t>
  </si>
  <si>
    <t>卢平</t>
  </si>
  <si>
    <t>51436031005</t>
  </si>
  <si>
    <t>金阿呷</t>
  </si>
  <si>
    <t>51436031023</t>
  </si>
  <si>
    <t>苏呷比以</t>
  </si>
  <si>
    <t>51436030821</t>
  </si>
  <si>
    <t>吉克拉一</t>
  </si>
  <si>
    <t>51436030911</t>
  </si>
  <si>
    <t>笔试总成绩排名</t>
  </si>
  <si>
    <t>李云美</t>
  </si>
  <si>
    <t>乡镇农村综合服务中心</t>
  </si>
  <si>
    <t>工作人员a</t>
  </si>
  <si>
    <t>04</t>
  </si>
  <si>
    <t>51436041425</t>
  </si>
  <si>
    <t>黄坤</t>
  </si>
  <si>
    <t>51436041314</t>
  </si>
  <si>
    <t>陈帮强</t>
  </si>
  <si>
    <t>51436041221</t>
  </si>
  <si>
    <t>梁清波</t>
  </si>
  <si>
    <t>51436041226</t>
  </si>
  <si>
    <t>彭发坤</t>
  </si>
  <si>
    <t>51436041412</t>
  </si>
  <si>
    <t>邵建琼</t>
  </si>
  <si>
    <t>51436041323</t>
  </si>
  <si>
    <t>骆倩</t>
  </si>
  <si>
    <t>51436041420</t>
  </si>
  <si>
    <t>霍永丹</t>
  </si>
  <si>
    <t>51436041328</t>
  </si>
  <si>
    <t>胡佳林</t>
  </si>
  <si>
    <t>51436041401</t>
  </si>
  <si>
    <t>比车木呷</t>
  </si>
  <si>
    <t>51436041305</t>
  </si>
  <si>
    <t>李舟</t>
  </si>
  <si>
    <t>51436041318</t>
  </si>
  <si>
    <t>谢成才</t>
  </si>
  <si>
    <t>51436041329</t>
  </si>
  <si>
    <t>吉则哈波</t>
  </si>
  <si>
    <t>51436041309</t>
  </si>
  <si>
    <t>张金英</t>
  </si>
  <si>
    <t>51436041230</t>
  </si>
  <si>
    <t>田伟</t>
  </si>
  <si>
    <t>51436041312</t>
  </si>
  <si>
    <t>何晓倩</t>
  </si>
  <si>
    <t>51436041229</t>
  </si>
  <si>
    <t>贾彪</t>
  </si>
  <si>
    <t>51436041405</t>
  </si>
  <si>
    <t>赵钰坤</t>
  </si>
  <si>
    <t>51436041419</t>
  </si>
  <si>
    <t>安方琳</t>
  </si>
  <si>
    <t>51436041228</t>
  </si>
  <si>
    <t>刘琴</t>
  </si>
  <si>
    <t>51436041320</t>
  </si>
  <si>
    <t>李强</t>
  </si>
  <si>
    <t>51436041315</t>
  </si>
  <si>
    <t>吉克伟平</t>
  </si>
  <si>
    <t>51436041316</t>
  </si>
  <si>
    <t>沙洪</t>
  </si>
  <si>
    <t>51436041319</t>
  </si>
  <si>
    <t>郑里子</t>
  </si>
  <si>
    <t>51436041404</t>
  </si>
  <si>
    <t>沙志友</t>
  </si>
  <si>
    <t>51436041224</t>
  </si>
  <si>
    <t>马云霞</t>
  </si>
  <si>
    <t>51436041301</t>
  </si>
  <si>
    <t>沙马伍干</t>
  </si>
  <si>
    <t>51436041227</t>
  </si>
  <si>
    <t>吉克扭子</t>
  </si>
  <si>
    <t>51436041326</t>
  </si>
  <si>
    <t>邓启林</t>
  </si>
  <si>
    <t>51436041424</t>
  </si>
  <si>
    <t>尔古阿加</t>
  </si>
  <si>
    <t>51436041219</t>
  </si>
  <si>
    <t>张海</t>
  </si>
  <si>
    <t>51436041421</t>
  </si>
  <si>
    <t>马文</t>
  </si>
  <si>
    <t>51436041310</t>
  </si>
  <si>
    <t>田海峰</t>
  </si>
  <si>
    <t>51436041418</t>
  </si>
  <si>
    <t>毛旭</t>
  </si>
  <si>
    <t>51436041307</t>
  </si>
  <si>
    <t>董光维</t>
  </si>
  <si>
    <t>51436041422</t>
  </si>
  <si>
    <t>苏巫呷</t>
  </si>
  <si>
    <t>51436041303</t>
  </si>
  <si>
    <t>胡万明</t>
  </si>
  <si>
    <t>51436041223</t>
  </si>
  <si>
    <t>阿皮曲伍</t>
  </si>
  <si>
    <t>51436041225</t>
  </si>
  <si>
    <t>候长秀</t>
  </si>
  <si>
    <t>51436041306</t>
  </si>
  <si>
    <t>王跃</t>
  </si>
  <si>
    <t>51436041325</t>
  </si>
  <si>
    <t>莫西落蓉</t>
  </si>
  <si>
    <t>51436041428</t>
  </si>
  <si>
    <t>龙红志</t>
  </si>
  <si>
    <t>工作人员b</t>
  </si>
  <si>
    <t>05</t>
  </si>
  <si>
    <t>51436051516</t>
  </si>
  <si>
    <t>陈海波</t>
  </si>
  <si>
    <t>51436051522</t>
  </si>
  <si>
    <t>殷雪</t>
  </si>
  <si>
    <t>51436051513</t>
  </si>
  <si>
    <t>金曲拉</t>
  </si>
  <si>
    <t>51436051504</t>
  </si>
  <si>
    <t>雷安琼</t>
  </si>
  <si>
    <t>51436051515</t>
  </si>
  <si>
    <t>王飞</t>
  </si>
  <si>
    <t>51436051523</t>
  </si>
  <si>
    <t>罗健文</t>
  </si>
  <si>
    <t>51436051526</t>
  </si>
  <si>
    <t>谭靖兰</t>
  </si>
  <si>
    <t>51436051509</t>
  </si>
  <si>
    <t>张万年</t>
  </si>
  <si>
    <t>51436051525</t>
  </si>
  <si>
    <t>丰乔果</t>
  </si>
  <si>
    <t>51436051505</t>
  </si>
  <si>
    <t>阿力么努作</t>
  </si>
  <si>
    <t>51436051521</t>
  </si>
  <si>
    <t>吉主哈者</t>
  </si>
  <si>
    <t>51436051508</t>
  </si>
  <si>
    <t>普成立</t>
  </si>
  <si>
    <t>51436051529</t>
  </si>
  <si>
    <t>吉此日各</t>
  </si>
  <si>
    <t>51436051527</t>
  </si>
  <si>
    <t>它现此以</t>
  </si>
  <si>
    <t>51436051528</t>
  </si>
  <si>
    <t>欧其哈批</t>
  </si>
  <si>
    <t>51436051507</t>
  </si>
  <si>
    <t>黄德云</t>
  </si>
  <si>
    <t>51436051514</t>
  </si>
  <si>
    <t>沙杰</t>
  </si>
  <si>
    <t>51436051524</t>
  </si>
  <si>
    <t>八且依洛</t>
  </si>
  <si>
    <t>51436051506</t>
  </si>
  <si>
    <t>所铁石前</t>
  </si>
  <si>
    <t>51436051520</t>
  </si>
  <si>
    <t>陈顺和</t>
  </si>
  <si>
    <t>51436051530</t>
  </si>
  <si>
    <t>马海写西</t>
  </si>
  <si>
    <t>51436051510</t>
  </si>
  <si>
    <t>牛苦晓香</t>
  </si>
  <si>
    <t>51436051518</t>
  </si>
  <si>
    <t>马小兰</t>
  </si>
  <si>
    <t>06</t>
  </si>
  <si>
    <t>51436062627</t>
  </si>
  <si>
    <t>吉克你补</t>
  </si>
  <si>
    <t>51436062013</t>
  </si>
  <si>
    <t>威此尔格</t>
  </si>
  <si>
    <t>51436062112</t>
  </si>
  <si>
    <t>罗攀</t>
  </si>
  <si>
    <t>51436062502</t>
  </si>
  <si>
    <t>克日有呷</t>
  </si>
  <si>
    <t>51436061606</t>
  </si>
  <si>
    <t>张勇</t>
  </si>
  <si>
    <t>51436061612</t>
  </si>
  <si>
    <t>马瑶瑶</t>
  </si>
  <si>
    <t>51436061619</t>
  </si>
  <si>
    <t>牛苦衣石</t>
  </si>
  <si>
    <t>51436061814</t>
  </si>
  <si>
    <t>史扎阿信</t>
  </si>
  <si>
    <t>51436061620</t>
  </si>
  <si>
    <t>阿牛马火</t>
  </si>
  <si>
    <t>51436061627</t>
  </si>
  <si>
    <t>罗小莉</t>
  </si>
  <si>
    <t>51436062127</t>
  </si>
  <si>
    <t>江宁虹</t>
  </si>
  <si>
    <t>51436061622</t>
  </si>
  <si>
    <t>洛古叁尔</t>
  </si>
  <si>
    <t>51436061922</t>
  </si>
  <si>
    <t>罗古体</t>
  </si>
  <si>
    <t>51436062016</t>
  </si>
  <si>
    <t>沙马木沙</t>
  </si>
  <si>
    <t>51436061823</t>
  </si>
  <si>
    <t>热年阿衣</t>
  </si>
  <si>
    <t>51436062414</t>
  </si>
  <si>
    <t>阿子堵伍</t>
  </si>
  <si>
    <t>51436062312</t>
  </si>
  <si>
    <t>莫色伍呷</t>
  </si>
  <si>
    <t>51436062324</t>
  </si>
  <si>
    <t>李春龙</t>
  </si>
  <si>
    <t>51436061624</t>
  </si>
  <si>
    <t>方朝</t>
  </si>
  <si>
    <t>51436062130</t>
  </si>
  <si>
    <t>沙马伍叁</t>
  </si>
  <si>
    <t>51436061607</t>
  </si>
  <si>
    <t>阿库子呷</t>
  </si>
  <si>
    <t>51436061729</t>
  </si>
  <si>
    <t>刷日沙林</t>
  </si>
  <si>
    <t>51436061815</t>
  </si>
  <si>
    <t>潘小龙</t>
  </si>
  <si>
    <t>51436062310</t>
  </si>
  <si>
    <t>李金发</t>
  </si>
  <si>
    <t>51436061818</t>
  </si>
  <si>
    <t>勒申么日歪</t>
  </si>
  <si>
    <t>51436061813</t>
  </si>
  <si>
    <t>王长华</t>
  </si>
  <si>
    <t>51436061728</t>
  </si>
  <si>
    <t>毛学玲</t>
  </si>
  <si>
    <t>51436061918</t>
  </si>
  <si>
    <t>沙依木基</t>
  </si>
  <si>
    <t>51436062309</t>
  </si>
  <si>
    <t>白比各</t>
  </si>
  <si>
    <t>51436062303</t>
  </si>
  <si>
    <t>陈清霞</t>
  </si>
  <si>
    <t>51436061806</t>
  </si>
  <si>
    <t>沙正忠</t>
  </si>
  <si>
    <t>51436061719</t>
  </si>
  <si>
    <t>助尔莫日哄</t>
  </si>
  <si>
    <t>51436061709</t>
  </si>
  <si>
    <t>李翼</t>
  </si>
  <si>
    <t>51436062212</t>
  </si>
  <si>
    <t>米天君</t>
  </si>
  <si>
    <t>51436062713</t>
  </si>
  <si>
    <t>则里补</t>
  </si>
  <si>
    <t>51436062117</t>
  </si>
  <si>
    <t>杨晓荣</t>
  </si>
  <si>
    <t>51436061910</t>
  </si>
  <si>
    <t>杨明华</t>
  </si>
  <si>
    <t>51436062314</t>
  </si>
  <si>
    <t>沙马体史莫</t>
  </si>
  <si>
    <t>51436062330</t>
  </si>
  <si>
    <t>罗洪木机</t>
  </si>
  <si>
    <t>51436062323</t>
  </si>
  <si>
    <t>古琼</t>
  </si>
  <si>
    <t>51436062225</t>
  </si>
  <si>
    <t>龙枭</t>
  </si>
  <si>
    <t>工作人员d</t>
  </si>
  <si>
    <t>07</t>
  </si>
  <si>
    <t>51436073316</t>
  </si>
  <si>
    <t>勒勒拉火</t>
  </si>
  <si>
    <t>51436073313</t>
  </si>
  <si>
    <t>王林沛</t>
  </si>
  <si>
    <t>51436073321</t>
  </si>
  <si>
    <t>唐潇</t>
  </si>
  <si>
    <t>51436073011</t>
  </si>
  <si>
    <t>邵磊</t>
  </si>
  <si>
    <t>51436073407</t>
  </si>
  <si>
    <t>杨开付</t>
  </si>
  <si>
    <t>51436073417</t>
  </si>
  <si>
    <t>罗艳</t>
  </si>
  <si>
    <t>51436073319</t>
  </si>
  <si>
    <t>吉瓦拉培</t>
  </si>
  <si>
    <t>51436072921</t>
  </si>
  <si>
    <t>李学玲</t>
  </si>
  <si>
    <t>51436072827</t>
  </si>
  <si>
    <t>罗阿格</t>
  </si>
  <si>
    <t>51436073014</t>
  </si>
  <si>
    <t>马海布西</t>
  </si>
  <si>
    <t>51436073304</t>
  </si>
  <si>
    <t>袁龄</t>
  </si>
  <si>
    <t>51436073202</t>
  </si>
  <si>
    <t>达则阿呷</t>
  </si>
  <si>
    <t>51436073111</t>
  </si>
  <si>
    <t>阿子拉且</t>
  </si>
  <si>
    <t>51436072907</t>
  </si>
  <si>
    <t>毛二青</t>
  </si>
  <si>
    <t>51436073209</t>
  </si>
  <si>
    <t>李佳东</t>
  </si>
  <si>
    <t>51436073224</t>
  </si>
  <si>
    <t>金文</t>
  </si>
  <si>
    <t>51436073017</t>
  </si>
  <si>
    <t>钱正莉</t>
  </si>
  <si>
    <t>51436072801</t>
  </si>
  <si>
    <t>皇燕</t>
  </si>
  <si>
    <t>51436073320</t>
  </si>
  <si>
    <t>吉瓦克惹</t>
  </si>
  <si>
    <t>51436072927</t>
  </si>
  <si>
    <t>包荣喜</t>
  </si>
  <si>
    <t>51436073005</t>
  </si>
  <si>
    <t>陈玲玉</t>
  </si>
  <si>
    <t>51436073021</t>
  </si>
  <si>
    <t>马小红</t>
  </si>
  <si>
    <t>51436073010</t>
  </si>
  <si>
    <t>邓剑芳</t>
  </si>
  <si>
    <t>51436073128</t>
  </si>
  <si>
    <t>杨加文</t>
  </si>
  <si>
    <t>51436073302</t>
  </si>
  <si>
    <t>鲁绒扎西</t>
  </si>
  <si>
    <t>51436072813</t>
  </si>
  <si>
    <t>李奇飞</t>
  </si>
  <si>
    <t>51436072805</t>
  </si>
  <si>
    <t>俄地坡子</t>
  </si>
  <si>
    <t>51436073212</t>
  </si>
  <si>
    <t>罗伍牛</t>
  </si>
  <si>
    <t>51436072814</t>
  </si>
  <si>
    <t>李君林</t>
  </si>
  <si>
    <t>51436073024</t>
  </si>
  <si>
    <t>曲木尔作</t>
  </si>
  <si>
    <t>51436073419</t>
  </si>
  <si>
    <t>肖巍</t>
  </si>
  <si>
    <t>51436072824</t>
  </si>
  <si>
    <t>杨小兰</t>
  </si>
  <si>
    <t>51436072911</t>
  </si>
  <si>
    <t>帅兵</t>
  </si>
  <si>
    <t>51436073121</t>
  </si>
  <si>
    <t>沙晨</t>
  </si>
  <si>
    <t>51436073028</t>
  </si>
  <si>
    <t>沙马马林</t>
  </si>
  <si>
    <t>51436073026</t>
  </si>
  <si>
    <t>杨兴云</t>
  </si>
  <si>
    <t>51436073023</t>
  </si>
  <si>
    <t>杨巨淏</t>
  </si>
  <si>
    <t>51436073107</t>
  </si>
  <si>
    <t>罗旭波</t>
  </si>
  <si>
    <t>51436073122</t>
  </si>
  <si>
    <t>阿衣衣布</t>
  </si>
  <si>
    <t>51436073408</t>
  </si>
  <si>
    <t>巫期什古</t>
  </si>
  <si>
    <t>02</t>
  </si>
  <si>
    <t>51436020717</t>
  </si>
  <si>
    <t>邱林</t>
  </si>
  <si>
    <t>51436020430</t>
  </si>
  <si>
    <t>李中超</t>
  </si>
  <si>
    <t>51436020614</t>
  </si>
  <si>
    <t>邱文忠</t>
  </si>
  <si>
    <t>51436020330</t>
  </si>
  <si>
    <t>洛比打日</t>
  </si>
  <si>
    <t>51436020321</t>
  </si>
  <si>
    <t>邓彪</t>
  </si>
  <si>
    <t>51436020519</t>
  </si>
  <si>
    <t>林超</t>
  </si>
  <si>
    <t>51436020323</t>
  </si>
  <si>
    <t>赵秋云</t>
  </si>
  <si>
    <t>51436020723</t>
  </si>
  <si>
    <t>阿木子铁</t>
  </si>
  <si>
    <t>51436020417</t>
  </si>
  <si>
    <t>马文富</t>
  </si>
  <si>
    <t>51436020514</t>
  </si>
  <si>
    <t>阿古石且</t>
  </si>
  <si>
    <t>51436020608</t>
  </si>
  <si>
    <t>米东健</t>
  </si>
  <si>
    <t>51436020528</t>
  </si>
  <si>
    <t>祝健华</t>
  </si>
  <si>
    <t>51436020630</t>
  </si>
  <si>
    <t>安勇</t>
  </si>
  <si>
    <t>51436020604</t>
  </si>
  <si>
    <t>洛木拉且</t>
  </si>
  <si>
    <t>51436020527</t>
  </si>
  <si>
    <t>米晓华</t>
  </si>
  <si>
    <t>51436020512</t>
  </si>
  <si>
    <t>邱拉古</t>
  </si>
  <si>
    <t>51436020616</t>
  </si>
  <si>
    <t>米学安</t>
  </si>
  <si>
    <t>51436020711</t>
  </si>
  <si>
    <t>马万强</t>
  </si>
  <si>
    <t>51436020406</t>
  </si>
  <si>
    <t>马黎枭</t>
  </si>
  <si>
    <t>51436020613</t>
  </si>
  <si>
    <t>严英</t>
  </si>
  <si>
    <t>51436020521</t>
  </si>
  <si>
    <t>高凤</t>
  </si>
  <si>
    <t>51436020618</t>
  </si>
  <si>
    <t>吉克克布</t>
  </si>
  <si>
    <t>51436020605</t>
  </si>
  <si>
    <t>陈渝文</t>
  </si>
  <si>
    <t>51436020705</t>
  </si>
  <si>
    <t>吴成姝</t>
  </si>
  <si>
    <t>51436020525</t>
  </si>
  <si>
    <t>阿尔友都</t>
  </si>
  <si>
    <t>51436020411</t>
  </si>
  <si>
    <t>刘雅玲</t>
  </si>
  <si>
    <t>51436020425</t>
  </si>
  <si>
    <t>张毅</t>
  </si>
  <si>
    <t>51436020530</t>
  </si>
  <si>
    <t>刘尔子</t>
  </si>
  <si>
    <t>51436020703</t>
  </si>
  <si>
    <t>孙子伍各木</t>
  </si>
  <si>
    <t>51436020509</t>
  </si>
  <si>
    <t>吉木尔格</t>
  </si>
  <si>
    <t>51436020606</t>
  </si>
  <si>
    <t>杨学英</t>
  </si>
  <si>
    <t>51436020612</t>
  </si>
  <si>
    <t>马金辉</t>
  </si>
  <si>
    <t>51436020505</t>
  </si>
  <si>
    <t>陈小华</t>
  </si>
  <si>
    <t>51436020507</t>
  </si>
  <si>
    <t>周东美</t>
  </si>
  <si>
    <t>51436020706</t>
  </si>
  <si>
    <t>邓坤林</t>
  </si>
  <si>
    <t>51436020413</t>
  </si>
  <si>
    <t>美姑县2016年下半年公开招聘事业单位工作人员进入资格复审人员名单</t>
  </si>
  <si>
    <t>职业能力倾向测验
笔试成绩</t>
  </si>
  <si>
    <t>公共基础知识笔试成绩</t>
  </si>
  <si>
    <t>笔试成绩</t>
  </si>
  <si>
    <t>政策性加分</t>
  </si>
  <si>
    <t>职业能力倾向测验
笔试成绩</t>
  </si>
  <si>
    <t>公共基础知识笔试成绩</t>
  </si>
  <si>
    <t>笔试成绩</t>
  </si>
  <si>
    <t>政策性加分</t>
  </si>
  <si>
    <t>笔试总成绩</t>
  </si>
  <si>
    <t>职位编码</t>
  </si>
  <si>
    <t>美姑县2016年下半年公开招聘事业单位工作人员进入资格复审人员名单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</si>
</sst>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4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6"/>
      <color theme="1"/>
      <name val="Calibri"/>
      <family val="0"/>
    </font>
    <font>
      <sz val="8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6">
      <selection activeCell="A3" sqref="A3:A32"/>
    </sheetView>
  </sheetViews>
  <sheetFormatPr defaultColWidth="9.140625" defaultRowHeight="15"/>
  <cols>
    <col min="1" max="1" width="9.7109375" style="0" customWidth="1"/>
    <col min="2" max="2" width="2.8515625" style="8" customWidth="1"/>
    <col min="3" max="3" width="17.28125" style="8" customWidth="1"/>
    <col min="4" max="4" width="6.7109375" style="0" customWidth="1"/>
    <col min="5" max="5" width="4.8515625" style="0" customWidth="1"/>
    <col min="6" max="6" width="11.7109375" style="0" customWidth="1"/>
    <col min="7" max="8" width="6.57421875" style="0" customWidth="1"/>
    <col min="9" max="9" width="5.28125" style="6" customWidth="1"/>
    <col min="10" max="10" width="3.57421875" style="0" customWidth="1"/>
    <col min="11" max="11" width="7.140625" style="0" customWidth="1"/>
    <col min="12" max="12" width="6.421875" style="0" customWidth="1"/>
  </cols>
  <sheetData>
    <row r="1" spans="1:12" ht="18.75">
      <c r="A1" s="21" t="s">
        <v>475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3.75">
      <c r="A2" s="1" t="s">
        <v>0</v>
      </c>
      <c r="B2" s="9" t="s">
        <v>1</v>
      </c>
      <c r="C2" s="1" t="s">
        <v>2</v>
      </c>
      <c r="D2" s="7" t="s">
        <v>3</v>
      </c>
      <c r="E2" s="2" t="s">
        <v>4</v>
      </c>
      <c r="F2" s="1" t="s">
        <v>5</v>
      </c>
      <c r="G2" s="9" t="s">
        <v>465</v>
      </c>
      <c r="H2" s="10" t="s">
        <v>466</v>
      </c>
      <c r="I2" s="11" t="s">
        <v>467</v>
      </c>
      <c r="J2" s="14" t="s">
        <v>468</v>
      </c>
      <c r="K2" s="3" t="s">
        <v>6</v>
      </c>
      <c r="L2" s="13" t="s">
        <v>7</v>
      </c>
    </row>
    <row r="3" spans="1:12" ht="15.75" customHeight="1">
      <c r="A3" s="1" t="str">
        <f>"马迪"</f>
        <v>马迪</v>
      </c>
      <c r="B3" s="7" t="str">
        <f>"男"</f>
        <v>男</v>
      </c>
      <c r="C3" s="12" t="str">
        <f aca="true" t="shared" si="0" ref="C3:C32">"乡镇农村综合服务中心（畜牧兽医站）"</f>
        <v>乡镇农村综合服务中心（畜牧兽医站）</v>
      </c>
      <c r="D3" s="7" t="str">
        <f aca="true" t="shared" si="1" ref="D3:D32">"工作人员a"</f>
        <v>工作人员a</v>
      </c>
      <c r="E3" s="1" t="str">
        <f aca="true" t="shared" si="2" ref="E3:E32">"01"</f>
        <v>01</v>
      </c>
      <c r="F3" s="1" t="str">
        <f>"51436010313"</f>
        <v>51436010313</v>
      </c>
      <c r="G3" s="1">
        <v>51</v>
      </c>
      <c r="H3" s="1">
        <v>54</v>
      </c>
      <c r="I3" s="1">
        <f aca="true" t="shared" si="3" ref="I3:I32">G3/2+H3/2</f>
        <v>52.5</v>
      </c>
      <c r="J3" s="1">
        <v>1</v>
      </c>
      <c r="K3" s="5">
        <f aca="true" t="shared" si="4" ref="K3:K32">(I3+J3)*0.7</f>
        <v>37.449999999999996</v>
      </c>
      <c r="L3" s="1">
        <f aca="true" t="shared" si="5" ref="L3:L32">RANK(K3,$K$3:$K$79,0)</f>
        <v>1</v>
      </c>
    </row>
    <row r="4" spans="1:12" ht="15.75" customHeight="1">
      <c r="A4" s="1" t="str">
        <f>"刘涛"</f>
        <v>刘涛</v>
      </c>
      <c r="B4" s="7" t="str">
        <f>"男"</f>
        <v>男</v>
      </c>
      <c r="C4" s="12" t="str">
        <f t="shared" si="0"/>
        <v>乡镇农村综合服务中心（畜牧兽医站）</v>
      </c>
      <c r="D4" s="7" t="str">
        <f t="shared" si="1"/>
        <v>工作人员a</v>
      </c>
      <c r="E4" s="1" t="str">
        <f t="shared" si="2"/>
        <v>01</v>
      </c>
      <c r="F4" s="1" t="str">
        <f>"51436010219"</f>
        <v>51436010219</v>
      </c>
      <c r="G4" s="1">
        <v>59</v>
      </c>
      <c r="H4" s="1">
        <v>39</v>
      </c>
      <c r="I4" s="1">
        <f t="shared" si="3"/>
        <v>49</v>
      </c>
      <c r="J4" s="1">
        <v>1</v>
      </c>
      <c r="K4" s="5">
        <f t="shared" si="4"/>
        <v>35</v>
      </c>
      <c r="L4" s="1">
        <f t="shared" si="5"/>
        <v>2</v>
      </c>
    </row>
    <row r="5" spans="1:12" ht="15.75" customHeight="1">
      <c r="A5" s="1" t="str">
        <f>"黑其子图"</f>
        <v>黑其子图</v>
      </c>
      <c r="B5" s="7" t="str">
        <f>"男"</f>
        <v>男</v>
      </c>
      <c r="C5" s="12" t="str">
        <f t="shared" si="0"/>
        <v>乡镇农村综合服务中心（畜牧兽医站）</v>
      </c>
      <c r="D5" s="7" t="str">
        <f t="shared" si="1"/>
        <v>工作人员a</v>
      </c>
      <c r="E5" s="1" t="str">
        <f t="shared" si="2"/>
        <v>01</v>
      </c>
      <c r="F5" s="1" t="str">
        <f>"51436010221"</f>
        <v>51436010221</v>
      </c>
      <c r="G5" s="1">
        <v>55</v>
      </c>
      <c r="H5" s="1">
        <v>35</v>
      </c>
      <c r="I5" s="1">
        <f t="shared" si="3"/>
        <v>45</v>
      </c>
      <c r="J5" s="1">
        <v>1</v>
      </c>
      <c r="K5" s="5">
        <f t="shared" si="4"/>
        <v>32.199999999999996</v>
      </c>
      <c r="L5" s="1">
        <f t="shared" si="5"/>
        <v>3</v>
      </c>
    </row>
    <row r="6" spans="1:12" ht="15.75" customHeight="1">
      <c r="A6" s="1" t="str">
        <f>"沈学华"</f>
        <v>沈学华</v>
      </c>
      <c r="B6" s="7" t="str">
        <f>"男"</f>
        <v>男</v>
      </c>
      <c r="C6" s="12" t="str">
        <f t="shared" si="0"/>
        <v>乡镇农村综合服务中心（畜牧兽医站）</v>
      </c>
      <c r="D6" s="7" t="str">
        <f t="shared" si="1"/>
        <v>工作人员a</v>
      </c>
      <c r="E6" s="1" t="str">
        <f t="shared" si="2"/>
        <v>01</v>
      </c>
      <c r="F6" s="1" t="str">
        <f>"51436010223"</f>
        <v>51436010223</v>
      </c>
      <c r="G6" s="1">
        <v>45</v>
      </c>
      <c r="H6" s="1">
        <v>44</v>
      </c>
      <c r="I6" s="1">
        <f t="shared" si="3"/>
        <v>44.5</v>
      </c>
      <c r="J6" s="1">
        <v>1</v>
      </c>
      <c r="K6" s="5">
        <f t="shared" si="4"/>
        <v>31.849999999999998</v>
      </c>
      <c r="L6" s="1">
        <f t="shared" si="5"/>
        <v>4</v>
      </c>
    </row>
    <row r="7" spans="1:12" ht="15.75" customHeight="1">
      <c r="A7" s="1" t="str">
        <f>"罗额拉者"</f>
        <v>罗额拉者</v>
      </c>
      <c r="B7" s="7" t="str">
        <f>"女"</f>
        <v>女</v>
      </c>
      <c r="C7" s="12" t="str">
        <f t="shared" si="0"/>
        <v>乡镇农村综合服务中心（畜牧兽医站）</v>
      </c>
      <c r="D7" s="7" t="str">
        <f t="shared" si="1"/>
        <v>工作人员a</v>
      </c>
      <c r="E7" s="1" t="str">
        <f t="shared" si="2"/>
        <v>01</v>
      </c>
      <c r="F7" s="1" t="str">
        <f>"51436010215"</f>
        <v>51436010215</v>
      </c>
      <c r="G7" s="1">
        <v>43</v>
      </c>
      <c r="H7" s="1">
        <v>40</v>
      </c>
      <c r="I7" s="1">
        <f t="shared" si="3"/>
        <v>41.5</v>
      </c>
      <c r="J7" s="1">
        <v>1</v>
      </c>
      <c r="K7" s="5">
        <f t="shared" si="4"/>
        <v>29.749999999999996</v>
      </c>
      <c r="L7" s="1">
        <f t="shared" si="5"/>
        <v>5</v>
      </c>
    </row>
    <row r="8" spans="1:12" ht="15.75" customHeight="1">
      <c r="A8" s="1" t="str">
        <f>"张思月"</f>
        <v>张思月</v>
      </c>
      <c r="B8" s="7" t="str">
        <f>"女"</f>
        <v>女</v>
      </c>
      <c r="C8" s="12" t="str">
        <f t="shared" si="0"/>
        <v>乡镇农村综合服务中心（畜牧兽医站）</v>
      </c>
      <c r="D8" s="7" t="str">
        <f t="shared" si="1"/>
        <v>工作人员a</v>
      </c>
      <c r="E8" s="1" t="str">
        <f t="shared" si="2"/>
        <v>01</v>
      </c>
      <c r="F8" s="1" t="str">
        <f>"51436010119"</f>
        <v>51436010119</v>
      </c>
      <c r="G8" s="1">
        <v>53</v>
      </c>
      <c r="H8" s="1">
        <v>31</v>
      </c>
      <c r="I8" s="1">
        <f t="shared" si="3"/>
        <v>42</v>
      </c>
      <c r="J8" s="1"/>
      <c r="K8" s="5">
        <f t="shared" si="4"/>
        <v>29.4</v>
      </c>
      <c r="L8" s="1">
        <f t="shared" si="5"/>
        <v>6</v>
      </c>
    </row>
    <row r="9" spans="1:12" ht="15.75" customHeight="1">
      <c r="A9" s="1" t="str">
        <f>"汪小华"</f>
        <v>汪小华</v>
      </c>
      <c r="B9" s="7" t="str">
        <f>"男"</f>
        <v>男</v>
      </c>
      <c r="C9" s="12" t="str">
        <f t="shared" si="0"/>
        <v>乡镇农村综合服务中心（畜牧兽医站）</v>
      </c>
      <c r="D9" s="7" t="str">
        <f t="shared" si="1"/>
        <v>工作人员a</v>
      </c>
      <c r="E9" s="1" t="str">
        <f t="shared" si="2"/>
        <v>01</v>
      </c>
      <c r="F9" s="1" t="str">
        <f>"51436010220"</f>
        <v>51436010220</v>
      </c>
      <c r="G9" s="1">
        <v>38</v>
      </c>
      <c r="H9" s="1">
        <v>39</v>
      </c>
      <c r="I9" s="1">
        <f t="shared" si="3"/>
        <v>38.5</v>
      </c>
      <c r="J9" s="1">
        <v>1</v>
      </c>
      <c r="K9" s="5">
        <f t="shared" si="4"/>
        <v>27.65</v>
      </c>
      <c r="L9" s="1">
        <f t="shared" si="5"/>
        <v>7</v>
      </c>
    </row>
    <row r="10" spans="1:12" ht="15.75" customHeight="1">
      <c r="A10" s="1" t="str">
        <f>"沙干伟古"</f>
        <v>沙干伟古</v>
      </c>
      <c r="B10" s="7" t="str">
        <f>"男"</f>
        <v>男</v>
      </c>
      <c r="C10" s="12" t="str">
        <f t="shared" si="0"/>
        <v>乡镇农村综合服务中心（畜牧兽医站）</v>
      </c>
      <c r="D10" s="7" t="str">
        <f t="shared" si="1"/>
        <v>工作人员a</v>
      </c>
      <c r="E10" s="1" t="str">
        <f t="shared" si="2"/>
        <v>01</v>
      </c>
      <c r="F10" s="1" t="str">
        <f>"51436010122"</f>
        <v>51436010122</v>
      </c>
      <c r="G10" s="1">
        <v>38</v>
      </c>
      <c r="H10" s="1">
        <v>38</v>
      </c>
      <c r="I10" s="1">
        <f t="shared" si="3"/>
        <v>38</v>
      </c>
      <c r="J10" s="1">
        <v>1</v>
      </c>
      <c r="K10" s="5">
        <f t="shared" si="4"/>
        <v>27.299999999999997</v>
      </c>
      <c r="L10" s="1">
        <f t="shared" si="5"/>
        <v>8</v>
      </c>
    </row>
    <row r="11" spans="1:12" ht="15.75" customHeight="1">
      <c r="A11" s="1" t="str">
        <f>"阿勒伍各木"</f>
        <v>阿勒伍各木</v>
      </c>
      <c r="B11" s="7" t="str">
        <f>"女"</f>
        <v>女</v>
      </c>
      <c r="C11" s="12" t="str">
        <f t="shared" si="0"/>
        <v>乡镇农村综合服务中心（畜牧兽医站）</v>
      </c>
      <c r="D11" s="7" t="str">
        <f t="shared" si="1"/>
        <v>工作人员a</v>
      </c>
      <c r="E11" s="1" t="str">
        <f t="shared" si="2"/>
        <v>01</v>
      </c>
      <c r="F11" s="1" t="str">
        <f>"51436010202"</f>
        <v>51436010202</v>
      </c>
      <c r="G11" s="1">
        <v>42</v>
      </c>
      <c r="H11" s="1">
        <v>34</v>
      </c>
      <c r="I11" s="1">
        <f t="shared" si="3"/>
        <v>38</v>
      </c>
      <c r="J11" s="1">
        <v>1</v>
      </c>
      <c r="K11" s="5">
        <f t="shared" si="4"/>
        <v>27.299999999999997</v>
      </c>
      <c r="L11" s="1">
        <f t="shared" si="5"/>
        <v>8</v>
      </c>
    </row>
    <row r="12" spans="1:12" ht="15.75" customHeight="1">
      <c r="A12" s="1" t="str">
        <f>"阿古伍果"</f>
        <v>阿古伍果</v>
      </c>
      <c r="B12" s="7" t="str">
        <f>"女"</f>
        <v>女</v>
      </c>
      <c r="C12" s="12" t="str">
        <f t="shared" si="0"/>
        <v>乡镇农村综合服务中心（畜牧兽医站）</v>
      </c>
      <c r="D12" s="7" t="str">
        <f t="shared" si="1"/>
        <v>工作人员a</v>
      </c>
      <c r="E12" s="1" t="str">
        <f t="shared" si="2"/>
        <v>01</v>
      </c>
      <c r="F12" s="1" t="str">
        <f>"51436010216"</f>
        <v>51436010216</v>
      </c>
      <c r="G12" s="1">
        <v>47</v>
      </c>
      <c r="H12" s="1">
        <v>29</v>
      </c>
      <c r="I12" s="1">
        <f t="shared" si="3"/>
        <v>38</v>
      </c>
      <c r="J12" s="1">
        <v>1</v>
      </c>
      <c r="K12" s="5">
        <f t="shared" si="4"/>
        <v>27.299999999999997</v>
      </c>
      <c r="L12" s="1">
        <f t="shared" si="5"/>
        <v>8</v>
      </c>
    </row>
    <row r="13" spans="1:12" ht="15.75" customHeight="1">
      <c r="A13" s="1" t="str">
        <f>"刘华"</f>
        <v>刘华</v>
      </c>
      <c r="B13" s="7" t="str">
        <f>"男"</f>
        <v>男</v>
      </c>
      <c r="C13" s="12" t="str">
        <f t="shared" si="0"/>
        <v>乡镇农村综合服务中心（畜牧兽医站）</v>
      </c>
      <c r="D13" s="7" t="str">
        <f t="shared" si="1"/>
        <v>工作人员a</v>
      </c>
      <c r="E13" s="1" t="str">
        <f t="shared" si="2"/>
        <v>01</v>
      </c>
      <c r="F13" s="1" t="str">
        <f>"51436010127"</f>
        <v>51436010127</v>
      </c>
      <c r="G13" s="1">
        <v>43</v>
      </c>
      <c r="H13" s="1">
        <v>34</v>
      </c>
      <c r="I13" s="1">
        <f t="shared" si="3"/>
        <v>38.5</v>
      </c>
      <c r="J13" s="1"/>
      <c r="K13" s="5">
        <f t="shared" si="4"/>
        <v>26.95</v>
      </c>
      <c r="L13" s="1">
        <f t="shared" si="5"/>
        <v>11</v>
      </c>
    </row>
    <row r="14" spans="1:12" ht="15.75" customHeight="1">
      <c r="A14" s="1" t="str">
        <f>"凌绪鹏"</f>
        <v>凌绪鹏</v>
      </c>
      <c r="B14" s="7" t="str">
        <f>"男"</f>
        <v>男</v>
      </c>
      <c r="C14" s="12" t="str">
        <f t="shared" si="0"/>
        <v>乡镇农村综合服务中心（畜牧兽医站）</v>
      </c>
      <c r="D14" s="7" t="str">
        <f t="shared" si="1"/>
        <v>工作人员a</v>
      </c>
      <c r="E14" s="1" t="str">
        <f t="shared" si="2"/>
        <v>01</v>
      </c>
      <c r="F14" s="1" t="str">
        <f>"51436010317"</f>
        <v>51436010317</v>
      </c>
      <c r="G14" s="1">
        <v>39</v>
      </c>
      <c r="H14" s="1">
        <v>35</v>
      </c>
      <c r="I14" s="1">
        <f t="shared" si="3"/>
        <v>37</v>
      </c>
      <c r="J14" s="1"/>
      <c r="K14" s="5">
        <f t="shared" si="4"/>
        <v>25.9</v>
      </c>
      <c r="L14" s="1">
        <f t="shared" si="5"/>
        <v>12</v>
      </c>
    </row>
    <row r="15" spans="1:12" ht="15.75" customHeight="1">
      <c r="A15" s="1" t="str">
        <f>"阿说吃古"</f>
        <v>阿说吃古</v>
      </c>
      <c r="B15" s="7" t="str">
        <f>"男"</f>
        <v>男</v>
      </c>
      <c r="C15" s="12" t="str">
        <f t="shared" si="0"/>
        <v>乡镇农村综合服务中心（畜牧兽医站）</v>
      </c>
      <c r="D15" s="7" t="str">
        <f t="shared" si="1"/>
        <v>工作人员a</v>
      </c>
      <c r="E15" s="1" t="str">
        <f t="shared" si="2"/>
        <v>01</v>
      </c>
      <c r="F15" s="1" t="str">
        <f>"51436010125"</f>
        <v>51436010125</v>
      </c>
      <c r="G15" s="1">
        <v>40</v>
      </c>
      <c r="H15" s="1">
        <v>32</v>
      </c>
      <c r="I15" s="1">
        <f t="shared" si="3"/>
        <v>36</v>
      </c>
      <c r="J15" s="1">
        <v>1</v>
      </c>
      <c r="K15" s="5">
        <f t="shared" si="4"/>
        <v>25.9</v>
      </c>
      <c r="L15" s="1">
        <f t="shared" si="5"/>
        <v>12</v>
      </c>
    </row>
    <row r="16" spans="1:12" ht="15.75" customHeight="1">
      <c r="A16" s="1" t="str">
        <f>"安么此歪"</f>
        <v>安么此歪</v>
      </c>
      <c r="B16" s="7" t="str">
        <f>"女"</f>
        <v>女</v>
      </c>
      <c r="C16" s="12" t="str">
        <f t="shared" si="0"/>
        <v>乡镇农村综合服务中心（畜牧兽医站）</v>
      </c>
      <c r="D16" s="7" t="str">
        <f t="shared" si="1"/>
        <v>工作人员a</v>
      </c>
      <c r="E16" s="1" t="str">
        <f t="shared" si="2"/>
        <v>01</v>
      </c>
      <c r="F16" s="1" t="str">
        <f>"51436010206"</f>
        <v>51436010206</v>
      </c>
      <c r="G16" s="1">
        <v>47</v>
      </c>
      <c r="H16" s="1">
        <v>24</v>
      </c>
      <c r="I16" s="1">
        <f t="shared" si="3"/>
        <v>35.5</v>
      </c>
      <c r="J16" s="1">
        <v>1</v>
      </c>
      <c r="K16" s="5">
        <f t="shared" si="4"/>
        <v>25.549999999999997</v>
      </c>
      <c r="L16" s="1">
        <f t="shared" si="5"/>
        <v>14</v>
      </c>
    </row>
    <row r="17" spans="1:12" ht="15.75" customHeight="1">
      <c r="A17" s="1" t="str">
        <f>"冯宣龙"</f>
        <v>冯宣龙</v>
      </c>
      <c r="B17" s="7" t="str">
        <f aca="true" t="shared" si="6" ref="B17:B27">"男"</f>
        <v>男</v>
      </c>
      <c r="C17" s="12" t="str">
        <f t="shared" si="0"/>
        <v>乡镇农村综合服务中心（畜牧兽医站）</v>
      </c>
      <c r="D17" s="7" t="str">
        <f t="shared" si="1"/>
        <v>工作人员a</v>
      </c>
      <c r="E17" s="1" t="str">
        <f t="shared" si="2"/>
        <v>01</v>
      </c>
      <c r="F17" s="1" t="str">
        <f>"51436010222"</f>
        <v>51436010222</v>
      </c>
      <c r="G17" s="1">
        <v>39</v>
      </c>
      <c r="H17" s="1">
        <v>32</v>
      </c>
      <c r="I17" s="1">
        <f t="shared" si="3"/>
        <v>35.5</v>
      </c>
      <c r="J17" s="1">
        <v>1</v>
      </c>
      <c r="K17" s="5">
        <f t="shared" si="4"/>
        <v>25.549999999999997</v>
      </c>
      <c r="L17" s="1">
        <f t="shared" si="5"/>
        <v>14</v>
      </c>
    </row>
    <row r="18" spans="1:12" ht="15.75" customHeight="1">
      <c r="A18" s="1" t="str">
        <f>"吉古日古"</f>
        <v>吉古日古</v>
      </c>
      <c r="B18" s="7" t="str">
        <f t="shared" si="6"/>
        <v>男</v>
      </c>
      <c r="C18" s="12" t="str">
        <f t="shared" si="0"/>
        <v>乡镇农村综合服务中心（畜牧兽医站）</v>
      </c>
      <c r="D18" s="7" t="str">
        <f t="shared" si="1"/>
        <v>工作人员a</v>
      </c>
      <c r="E18" s="1" t="str">
        <f t="shared" si="2"/>
        <v>01</v>
      </c>
      <c r="F18" s="1" t="str">
        <f>"51436010230"</f>
        <v>51436010230</v>
      </c>
      <c r="G18" s="1">
        <v>43</v>
      </c>
      <c r="H18" s="1">
        <v>28</v>
      </c>
      <c r="I18" s="1">
        <f t="shared" si="3"/>
        <v>35.5</v>
      </c>
      <c r="J18" s="1">
        <v>1</v>
      </c>
      <c r="K18" s="5">
        <f t="shared" si="4"/>
        <v>25.549999999999997</v>
      </c>
      <c r="L18" s="1">
        <f t="shared" si="5"/>
        <v>14</v>
      </c>
    </row>
    <row r="19" spans="1:12" ht="15.75" customHeight="1">
      <c r="A19" s="1" t="str">
        <f>"苏呷土黑"</f>
        <v>苏呷土黑</v>
      </c>
      <c r="B19" s="7" t="str">
        <f t="shared" si="6"/>
        <v>男</v>
      </c>
      <c r="C19" s="12" t="str">
        <f t="shared" si="0"/>
        <v>乡镇农村综合服务中心（畜牧兽医站）</v>
      </c>
      <c r="D19" s="7" t="str">
        <f t="shared" si="1"/>
        <v>工作人员a</v>
      </c>
      <c r="E19" s="1" t="str">
        <f t="shared" si="2"/>
        <v>01</v>
      </c>
      <c r="F19" s="1" t="str">
        <f>"51436010208"</f>
        <v>51436010208</v>
      </c>
      <c r="G19" s="1">
        <v>37</v>
      </c>
      <c r="H19" s="1">
        <v>31</v>
      </c>
      <c r="I19" s="1">
        <f t="shared" si="3"/>
        <v>34</v>
      </c>
      <c r="J19" s="1">
        <v>1</v>
      </c>
      <c r="K19" s="5">
        <f t="shared" si="4"/>
        <v>24.5</v>
      </c>
      <c r="L19" s="1">
        <f t="shared" si="5"/>
        <v>17</v>
      </c>
    </row>
    <row r="20" spans="1:12" ht="15.75" customHeight="1">
      <c r="A20" s="1" t="str">
        <f>"苏俊豪"</f>
        <v>苏俊豪</v>
      </c>
      <c r="B20" s="7" t="str">
        <f t="shared" si="6"/>
        <v>男</v>
      </c>
      <c r="C20" s="12" t="str">
        <f t="shared" si="0"/>
        <v>乡镇农村综合服务中心（畜牧兽医站）</v>
      </c>
      <c r="D20" s="7" t="str">
        <f t="shared" si="1"/>
        <v>工作人员a</v>
      </c>
      <c r="E20" s="1" t="str">
        <f t="shared" si="2"/>
        <v>01</v>
      </c>
      <c r="F20" s="1" t="str">
        <f>"51436010116"</f>
        <v>51436010116</v>
      </c>
      <c r="G20" s="1">
        <v>39</v>
      </c>
      <c r="H20" s="1">
        <v>29</v>
      </c>
      <c r="I20" s="1">
        <f t="shared" si="3"/>
        <v>34</v>
      </c>
      <c r="J20" s="1"/>
      <c r="K20" s="5">
        <f t="shared" si="4"/>
        <v>23.799999999999997</v>
      </c>
      <c r="L20" s="1">
        <f t="shared" si="5"/>
        <v>18</v>
      </c>
    </row>
    <row r="21" spans="1:12" ht="15.75" customHeight="1">
      <c r="A21" s="1" t="str">
        <f>"胡西"</f>
        <v>胡西</v>
      </c>
      <c r="B21" s="7" t="str">
        <f t="shared" si="6"/>
        <v>男</v>
      </c>
      <c r="C21" s="12" t="str">
        <f t="shared" si="0"/>
        <v>乡镇农村综合服务中心（畜牧兽医站）</v>
      </c>
      <c r="D21" s="7" t="str">
        <f t="shared" si="1"/>
        <v>工作人员a</v>
      </c>
      <c r="E21" s="1" t="str">
        <f t="shared" si="2"/>
        <v>01</v>
      </c>
      <c r="F21" s="1" t="str">
        <f>"51436010315"</f>
        <v>51436010315</v>
      </c>
      <c r="G21" s="1">
        <v>39</v>
      </c>
      <c r="H21" s="1">
        <v>29</v>
      </c>
      <c r="I21" s="1">
        <f t="shared" si="3"/>
        <v>34</v>
      </c>
      <c r="J21" s="1"/>
      <c r="K21" s="5">
        <f t="shared" si="4"/>
        <v>23.799999999999997</v>
      </c>
      <c r="L21" s="1">
        <f t="shared" si="5"/>
        <v>18</v>
      </c>
    </row>
    <row r="22" spans="1:12" ht="15.75" customHeight="1">
      <c r="A22" s="1" t="str">
        <f>"向芳源"</f>
        <v>向芳源</v>
      </c>
      <c r="B22" s="7" t="str">
        <f t="shared" si="6"/>
        <v>男</v>
      </c>
      <c r="C22" s="12" t="str">
        <f t="shared" si="0"/>
        <v>乡镇农村综合服务中心（畜牧兽医站）</v>
      </c>
      <c r="D22" s="7" t="str">
        <f t="shared" si="1"/>
        <v>工作人员a</v>
      </c>
      <c r="E22" s="1" t="str">
        <f t="shared" si="2"/>
        <v>01</v>
      </c>
      <c r="F22" s="1" t="str">
        <f>"51436010311"</f>
        <v>51436010311</v>
      </c>
      <c r="G22" s="1">
        <v>37</v>
      </c>
      <c r="H22" s="1">
        <v>30</v>
      </c>
      <c r="I22" s="1">
        <f t="shared" si="3"/>
        <v>33.5</v>
      </c>
      <c r="J22" s="1"/>
      <c r="K22" s="5">
        <f t="shared" si="4"/>
        <v>23.45</v>
      </c>
      <c r="L22" s="1">
        <f t="shared" si="5"/>
        <v>20</v>
      </c>
    </row>
    <row r="23" spans="1:12" ht="15.75" customHeight="1">
      <c r="A23" s="1" t="str">
        <f>"宋亮"</f>
        <v>宋亮</v>
      </c>
      <c r="B23" s="7" t="str">
        <f t="shared" si="6"/>
        <v>男</v>
      </c>
      <c r="C23" s="12" t="str">
        <f t="shared" si="0"/>
        <v>乡镇农村综合服务中心（畜牧兽医站）</v>
      </c>
      <c r="D23" s="7" t="str">
        <f t="shared" si="1"/>
        <v>工作人员a</v>
      </c>
      <c r="E23" s="1" t="str">
        <f t="shared" si="2"/>
        <v>01</v>
      </c>
      <c r="F23" s="1" t="str">
        <f>"51436010212"</f>
        <v>51436010212</v>
      </c>
      <c r="G23" s="1">
        <v>33</v>
      </c>
      <c r="H23" s="1">
        <v>33</v>
      </c>
      <c r="I23" s="1">
        <f t="shared" si="3"/>
        <v>33</v>
      </c>
      <c r="J23" s="1"/>
      <c r="K23" s="5">
        <f t="shared" si="4"/>
        <v>23.099999999999998</v>
      </c>
      <c r="L23" s="1">
        <f t="shared" si="5"/>
        <v>21</v>
      </c>
    </row>
    <row r="24" spans="1:12" ht="15.75" customHeight="1">
      <c r="A24" s="1" t="str">
        <f>"马富贵"</f>
        <v>马富贵</v>
      </c>
      <c r="B24" s="7" t="str">
        <f t="shared" si="6"/>
        <v>男</v>
      </c>
      <c r="C24" s="12" t="str">
        <f t="shared" si="0"/>
        <v>乡镇农村综合服务中心（畜牧兽医站）</v>
      </c>
      <c r="D24" s="7" t="str">
        <f t="shared" si="1"/>
        <v>工作人员a</v>
      </c>
      <c r="E24" s="1" t="str">
        <f t="shared" si="2"/>
        <v>01</v>
      </c>
      <c r="F24" s="1" t="str">
        <f>"51436010128"</f>
        <v>51436010128</v>
      </c>
      <c r="G24" s="1">
        <v>36</v>
      </c>
      <c r="H24" s="1">
        <v>28</v>
      </c>
      <c r="I24" s="1">
        <f t="shared" si="3"/>
        <v>32</v>
      </c>
      <c r="J24" s="1">
        <v>1</v>
      </c>
      <c r="K24" s="5">
        <f t="shared" si="4"/>
        <v>23.099999999999998</v>
      </c>
      <c r="L24" s="1">
        <f t="shared" si="5"/>
        <v>21</v>
      </c>
    </row>
    <row r="25" spans="1:12" ht="15.75" customHeight="1">
      <c r="A25" s="1" t="str">
        <f>"阿尔沙布"</f>
        <v>阿尔沙布</v>
      </c>
      <c r="B25" s="7" t="str">
        <f t="shared" si="6"/>
        <v>男</v>
      </c>
      <c r="C25" s="12" t="str">
        <f t="shared" si="0"/>
        <v>乡镇农村综合服务中心（畜牧兽医站）</v>
      </c>
      <c r="D25" s="7" t="str">
        <f t="shared" si="1"/>
        <v>工作人员a</v>
      </c>
      <c r="E25" s="1" t="str">
        <f t="shared" si="2"/>
        <v>01</v>
      </c>
      <c r="F25" s="1" t="str">
        <f>"51436010124"</f>
        <v>51436010124</v>
      </c>
      <c r="G25" s="1">
        <v>39</v>
      </c>
      <c r="H25" s="1">
        <v>26</v>
      </c>
      <c r="I25" s="1">
        <f t="shared" si="3"/>
        <v>32.5</v>
      </c>
      <c r="J25" s="1"/>
      <c r="K25" s="5">
        <f t="shared" si="4"/>
        <v>22.75</v>
      </c>
      <c r="L25" s="1">
        <f t="shared" si="5"/>
        <v>23</v>
      </c>
    </row>
    <row r="26" spans="1:12" ht="15.75" customHeight="1">
      <c r="A26" s="1" t="str">
        <f>"吉彝学军"</f>
        <v>吉彝学军</v>
      </c>
      <c r="B26" s="7" t="str">
        <f t="shared" si="6"/>
        <v>男</v>
      </c>
      <c r="C26" s="12" t="str">
        <f t="shared" si="0"/>
        <v>乡镇农村综合服务中心（畜牧兽医站）</v>
      </c>
      <c r="D26" s="7" t="str">
        <f t="shared" si="1"/>
        <v>工作人员a</v>
      </c>
      <c r="E26" s="1" t="str">
        <f t="shared" si="2"/>
        <v>01</v>
      </c>
      <c r="F26" s="1" t="str">
        <f>"51436010102"</f>
        <v>51436010102</v>
      </c>
      <c r="G26" s="1">
        <v>34</v>
      </c>
      <c r="H26" s="1">
        <v>30</v>
      </c>
      <c r="I26" s="1">
        <f t="shared" si="3"/>
        <v>32</v>
      </c>
      <c r="J26" s="1"/>
      <c r="K26" s="5">
        <f t="shared" si="4"/>
        <v>22.4</v>
      </c>
      <c r="L26" s="1">
        <f t="shared" si="5"/>
        <v>24</v>
      </c>
    </row>
    <row r="27" spans="1:12" ht="15.75" customHeight="1">
      <c r="A27" s="1" t="str">
        <f>"吉拉尔体"</f>
        <v>吉拉尔体</v>
      </c>
      <c r="B27" s="7" t="str">
        <f t="shared" si="6"/>
        <v>男</v>
      </c>
      <c r="C27" s="12" t="str">
        <f t="shared" si="0"/>
        <v>乡镇农村综合服务中心（畜牧兽医站）</v>
      </c>
      <c r="D27" s="7" t="str">
        <f t="shared" si="1"/>
        <v>工作人员a</v>
      </c>
      <c r="E27" s="1" t="str">
        <f t="shared" si="2"/>
        <v>01</v>
      </c>
      <c r="F27" s="1" t="str">
        <f>"51436010226"</f>
        <v>51436010226</v>
      </c>
      <c r="G27" s="1">
        <v>36</v>
      </c>
      <c r="H27" s="1">
        <v>26</v>
      </c>
      <c r="I27" s="1">
        <f t="shared" si="3"/>
        <v>31</v>
      </c>
      <c r="J27" s="1">
        <v>1</v>
      </c>
      <c r="K27" s="5">
        <f t="shared" si="4"/>
        <v>22.4</v>
      </c>
      <c r="L27" s="1">
        <f t="shared" si="5"/>
        <v>24</v>
      </c>
    </row>
    <row r="28" spans="1:12" ht="15.75" customHeight="1">
      <c r="A28" s="1" t="str">
        <f>"陈金秀"</f>
        <v>陈金秀</v>
      </c>
      <c r="B28" s="7" t="str">
        <f>"女"</f>
        <v>女</v>
      </c>
      <c r="C28" s="12" t="str">
        <f t="shared" si="0"/>
        <v>乡镇农村综合服务中心（畜牧兽医站）</v>
      </c>
      <c r="D28" s="7" t="str">
        <f t="shared" si="1"/>
        <v>工作人员a</v>
      </c>
      <c r="E28" s="1" t="str">
        <f t="shared" si="2"/>
        <v>01</v>
      </c>
      <c r="F28" s="1" t="str">
        <f>"51436010316"</f>
        <v>51436010316</v>
      </c>
      <c r="G28" s="1">
        <v>29</v>
      </c>
      <c r="H28" s="1">
        <v>25</v>
      </c>
      <c r="I28" s="1">
        <f t="shared" si="3"/>
        <v>27</v>
      </c>
      <c r="J28" s="1">
        <v>5</v>
      </c>
      <c r="K28" s="5">
        <f t="shared" si="4"/>
        <v>22.4</v>
      </c>
      <c r="L28" s="1">
        <f t="shared" si="5"/>
        <v>24</v>
      </c>
    </row>
    <row r="29" spans="1:12" ht="15.75" customHeight="1">
      <c r="A29" s="1" t="str">
        <f>"木坡石足"</f>
        <v>木坡石足</v>
      </c>
      <c r="B29" s="7" t="str">
        <f>"男"</f>
        <v>男</v>
      </c>
      <c r="C29" s="12" t="str">
        <f t="shared" si="0"/>
        <v>乡镇农村综合服务中心（畜牧兽医站）</v>
      </c>
      <c r="D29" s="7" t="str">
        <f t="shared" si="1"/>
        <v>工作人员a</v>
      </c>
      <c r="E29" s="1" t="str">
        <f t="shared" si="2"/>
        <v>01</v>
      </c>
      <c r="F29" s="1" t="str">
        <f>"51436010118"</f>
        <v>51436010118</v>
      </c>
      <c r="G29" s="1">
        <v>31</v>
      </c>
      <c r="H29" s="1">
        <v>30</v>
      </c>
      <c r="I29" s="1">
        <f t="shared" si="3"/>
        <v>30.5</v>
      </c>
      <c r="J29" s="1">
        <v>1</v>
      </c>
      <c r="K29" s="5">
        <f t="shared" si="4"/>
        <v>22.049999999999997</v>
      </c>
      <c r="L29" s="1">
        <f t="shared" si="5"/>
        <v>27</v>
      </c>
    </row>
    <row r="30" spans="1:12" ht="15.75" customHeight="1">
      <c r="A30" s="1" t="str">
        <f>"马巫叶"</f>
        <v>马巫叶</v>
      </c>
      <c r="B30" s="7" t="str">
        <f>"男"</f>
        <v>男</v>
      </c>
      <c r="C30" s="12" t="str">
        <f t="shared" si="0"/>
        <v>乡镇农村综合服务中心（畜牧兽医站）</v>
      </c>
      <c r="D30" s="7" t="str">
        <f t="shared" si="1"/>
        <v>工作人员a</v>
      </c>
      <c r="E30" s="1" t="str">
        <f t="shared" si="2"/>
        <v>01</v>
      </c>
      <c r="F30" s="1" t="str">
        <f>"51436010121"</f>
        <v>51436010121</v>
      </c>
      <c r="G30" s="1">
        <v>39</v>
      </c>
      <c r="H30" s="1">
        <v>22</v>
      </c>
      <c r="I30" s="1">
        <f t="shared" si="3"/>
        <v>30.5</v>
      </c>
      <c r="J30" s="1">
        <v>1</v>
      </c>
      <c r="K30" s="5">
        <f t="shared" si="4"/>
        <v>22.049999999999997</v>
      </c>
      <c r="L30" s="1">
        <f t="shared" si="5"/>
        <v>27</v>
      </c>
    </row>
    <row r="31" spans="1:12" ht="15.75" customHeight="1">
      <c r="A31" s="1" t="str">
        <f>"罗刚"</f>
        <v>罗刚</v>
      </c>
      <c r="B31" s="7" t="str">
        <f>"男"</f>
        <v>男</v>
      </c>
      <c r="C31" s="12" t="str">
        <f t="shared" si="0"/>
        <v>乡镇农村综合服务中心（畜牧兽医站）</v>
      </c>
      <c r="D31" s="7" t="str">
        <f t="shared" si="1"/>
        <v>工作人员a</v>
      </c>
      <c r="E31" s="1" t="str">
        <f t="shared" si="2"/>
        <v>01</v>
      </c>
      <c r="F31" s="1" t="str">
        <f>"51436010123"</f>
        <v>51436010123</v>
      </c>
      <c r="G31" s="1">
        <v>34</v>
      </c>
      <c r="H31" s="1">
        <v>27</v>
      </c>
      <c r="I31" s="1">
        <f t="shared" si="3"/>
        <v>30.5</v>
      </c>
      <c r="J31" s="1">
        <v>1</v>
      </c>
      <c r="K31" s="5">
        <f t="shared" si="4"/>
        <v>22.049999999999997</v>
      </c>
      <c r="L31" s="1">
        <f t="shared" si="5"/>
        <v>27</v>
      </c>
    </row>
    <row r="32" spans="1:12" ht="15.75" customHeight="1">
      <c r="A32" s="1" t="str">
        <f>"张艳"</f>
        <v>张艳</v>
      </c>
      <c r="B32" s="7" t="str">
        <f>"女"</f>
        <v>女</v>
      </c>
      <c r="C32" s="12" t="str">
        <f t="shared" si="0"/>
        <v>乡镇农村综合服务中心（畜牧兽医站）</v>
      </c>
      <c r="D32" s="7" t="str">
        <f t="shared" si="1"/>
        <v>工作人员a</v>
      </c>
      <c r="E32" s="1" t="str">
        <f t="shared" si="2"/>
        <v>01</v>
      </c>
      <c r="F32" s="1" t="str">
        <f>"51436010310"</f>
        <v>51436010310</v>
      </c>
      <c r="G32" s="1">
        <v>37</v>
      </c>
      <c r="H32" s="1">
        <v>24</v>
      </c>
      <c r="I32" s="1">
        <f t="shared" si="3"/>
        <v>30.5</v>
      </c>
      <c r="J32" s="1">
        <v>1</v>
      </c>
      <c r="K32" s="5">
        <f t="shared" si="4"/>
        <v>22.049999999999997</v>
      </c>
      <c r="L32" s="1">
        <f t="shared" si="5"/>
        <v>27</v>
      </c>
    </row>
  </sheetData>
  <sheetProtection/>
  <mergeCells count="1">
    <mergeCell ref="A1:L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2">
      <selection activeCell="A3" sqref="A3:A38"/>
    </sheetView>
  </sheetViews>
  <sheetFormatPr defaultColWidth="9.140625" defaultRowHeight="15"/>
  <cols>
    <col min="2" max="2" width="2.8515625" style="8" customWidth="1"/>
    <col min="3" max="3" width="16.8515625" style="19" customWidth="1"/>
    <col min="4" max="4" width="7.00390625" style="8" customWidth="1"/>
    <col min="5" max="5" width="4.140625" style="8" customWidth="1"/>
    <col min="6" max="6" width="12.421875" style="0" customWidth="1"/>
    <col min="7" max="8" width="6.57421875" style="0" customWidth="1"/>
    <col min="9" max="9" width="5.00390625" style="0" customWidth="1"/>
    <col min="10" max="10" width="4.00390625" style="6" customWidth="1"/>
    <col min="11" max="11" width="6.28125" style="0" customWidth="1"/>
    <col min="12" max="12" width="6.421875" style="0" customWidth="1"/>
  </cols>
  <sheetData>
    <row r="1" spans="1:12" ht="18.75">
      <c r="A1" s="21" t="s">
        <v>475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0.5">
      <c r="A2" s="1" t="s">
        <v>0</v>
      </c>
      <c r="B2" s="9" t="s">
        <v>1</v>
      </c>
      <c r="C2" s="1" t="s">
        <v>2</v>
      </c>
      <c r="D2" s="7" t="s">
        <v>3</v>
      </c>
      <c r="E2" s="9" t="s">
        <v>474</v>
      </c>
      <c r="F2" s="1" t="s">
        <v>5</v>
      </c>
      <c r="G2" s="17" t="s">
        <v>469</v>
      </c>
      <c r="H2" s="20" t="s">
        <v>470</v>
      </c>
      <c r="I2" s="11" t="s">
        <v>471</v>
      </c>
      <c r="J2" s="11" t="s">
        <v>472</v>
      </c>
      <c r="K2" s="11" t="s">
        <v>473</v>
      </c>
      <c r="L2" s="3" t="s">
        <v>8</v>
      </c>
    </row>
    <row r="3" spans="1:12" ht="15.75" customHeight="1">
      <c r="A3" s="1" t="s">
        <v>391</v>
      </c>
      <c r="B3" s="7" t="s">
        <v>10</v>
      </c>
      <c r="C3" s="12" t="s">
        <v>11</v>
      </c>
      <c r="D3" s="7" t="s">
        <v>179</v>
      </c>
      <c r="E3" s="7" t="s">
        <v>392</v>
      </c>
      <c r="F3" s="1" t="s">
        <v>393</v>
      </c>
      <c r="G3" s="1">
        <v>59</v>
      </c>
      <c r="H3" s="1">
        <v>49</v>
      </c>
      <c r="I3" s="1">
        <v>54</v>
      </c>
      <c r="J3" s="1">
        <v>1</v>
      </c>
      <c r="K3" s="5">
        <v>38.5</v>
      </c>
      <c r="L3" s="1">
        <v>1</v>
      </c>
    </row>
    <row r="4" spans="1:12" ht="15.75" customHeight="1">
      <c r="A4" s="1" t="s">
        <v>394</v>
      </c>
      <c r="B4" s="7" t="s">
        <v>10</v>
      </c>
      <c r="C4" s="12" t="s">
        <v>11</v>
      </c>
      <c r="D4" s="7" t="s">
        <v>179</v>
      </c>
      <c r="E4" s="7" t="s">
        <v>392</v>
      </c>
      <c r="F4" s="1" t="s">
        <v>395</v>
      </c>
      <c r="G4" s="1">
        <v>49</v>
      </c>
      <c r="H4" s="1">
        <v>53</v>
      </c>
      <c r="I4" s="1">
        <v>51</v>
      </c>
      <c r="J4" s="1">
        <v>1</v>
      </c>
      <c r="K4" s="5">
        <v>36.4</v>
      </c>
      <c r="L4" s="1">
        <v>2</v>
      </c>
    </row>
    <row r="5" spans="1:12" ht="15.75" customHeight="1">
      <c r="A5" s="1" t="s">
        <v>396</v>
      </c>
      <c r="B5" s="7" t="s">
        <v>10</v>
      </c>
      <c r="C5" s="12" t="s">
        <v>11</v>
      </c>
      <c r="D5" s="7" t="s">
        <v>179</v>
      </c>
      <c r="E5" s="7" t="s">
        <v>392</v>
      </c>
      <c r="F5" s="1" t="s">
        <v>397</v>
      </c>
      <c r="G5" s="1">
        <v>52</v>
      </c>
      <c r="H5" s="1">
        <v>50</v>
      </c>
      <c r="I5" s="1">
        <v>51</v>
      </c>
      <c r="J5" s="1"/>
      <c r="K5" s="5">
        <v>35.699999999999996</v>
      </c>
      <c r="L5" s="1">
        <v>3</v>
      </c>
    </row>
    <row r="6" spans="1:12" ht="15.75" customHeight="1">
      <c r="A6" s="1" t="s">
        <v>398</v>
      </c>
      <c r="B6" s="7" t="s">
        <v>10</v>
      </c>
      <c r="C6" s="12" t="s">
        <v>11</v>
      </c>
      <c r="D6" s="7" t="s">
        <v>179</v>
      </c>
      <c r="E6" s="7" t="s">
        <v>392</v>
      </c>
      <c r="F6" s="1" t="s">
        <v>399</v>
      </c>
      <c r="G6" s="1">
        <v>57</v>
      </c>
      <c r="H6" s="1">
        <v>43</v>
      </c>
      <c r="I6" s="1">
        <v>50</v>
      </c>
      <c r="J6" s="1">
        <v>1</v>
      </c>
      <c r="K6" s="5">
        <v>35.699999999999996</v>
      </c>
      <c r="L6" s="1">
        <v>3</v>
      </c>
    </row>
    <row r="7" spans="1:12" ht="15.75" customHeight="1">
      <c r="A7" s="1" t="s">
        <v>400</v>
      </c>
      <c r="B7" s="7" t="s">
        <v>10</v>
      </c>
      <c r="C7" s="12" t="s">
        <v>11</v>
      </c>
      <c r="D7" s="7" t="s">
        <v>179</v>
      </c>
      <c r="E7" s="7" t="s">
        <v>392</v>
      </c>
      <c r="F7" s="1" t="s">
        <v>401</v>
      </c>
      <c r="G7" s="1">
        <v>50</v>
      </c>
      <c r="H7" s="1">
        <v>48</v>
      </c>
      <c r="I7" s="1">
        <v>49</v>
      </c>
      <c r="J7" s="1">
        <v>1</v>
      </c>
      <c r="K7" s="5">
        <v>35</v>
      </c>
      <c r="L7" s="1">
        <v>5</v>
      </c>
    </row>
    <row r="8" spans="1:12" ht="15.75" customHeight="1">
      <c r="A8" s="1" t="s">
        <v>402</v>
      </c>
      <c r="B8" s="7" t="s">
        <v>10</v>
      </c>
      <c r="C8" s="12" t="s">
        <v>11</v>
      </c>
      <c r="D8" s="7" t="s">
        <v>179</v>
      </c>
      <c r="E8" s="7" t="s">
        <v>392</v>
      </c>
      <c r="F8" s="1" t="s">
        <v>403</v>
      </c>
      <c r="G8" s="1">
        <v>53</v>
      </c>
      <c r="H8" s="1">
        <v>42</v>
      </c>
      <c r="I8" s="1">
        <v>47.5</v>
      </c>
      <c r="J8" s="1"/>
      <c r="K8" s="5">
        <v>33.25</v>
      </c>
      <c r="L8" s="1">
        <v>6</v>
      </c>
    </row>
    <row r="9" spans="1:12" ht="15.75" customHeight="1">
      <c r="A9" s="1" t="s">
        <v>404</v>
      </c>
      <c r="B9" s="7" t="s">
        <v>10</v>
      </c>
      <c r="C9" s="12" t="s">
        <v>11</v>
      </c>
      <c r="D9" s="7" t="s">
        <v>179</v>
      </c>
      <c r="E9" s="7" t="s">
        <v>392</v>
      </c>
      <c r="F9" s="1" t="s">
        <v>405</v>
      </c>
      <c r="G9" s="1">
        <v>60</v>
      </c>
      <c r="H9" s="1">
        <v>34</v>
      </c>
      <c r="I9" s="1">
        <v>47</v>
      </c>
      <c r="J9" s="1"/>
      <c r="K9" s="5">
        <v>32.9</v>
      </c>
      <c r="L9" s="1">
        <v>7</v>
      </c>
    </row>
    <row r="10" spans="1:12" ht="15.75" customHeight="1">
      <c r="A10" s="1" t="s">
        <v>406</v>
      </c>
      <c r="B10" s="7" t="s">
        <v>10</v>
      </c>
      <c r="C10" s="12" t="s">
        <v>11</v>
      </c>
      <c r="D10" s="7" t="s">
        <v>179</v>
      </c>
      <c r="E10" s="7" t="s">
        <v>392</v>
      </c>
      <c r="F10" s="1" t="s">
        <v>407</v>
      </c>
      <c r="G10" s="1">
        <v>56</v>
      </c>
      <c r="H10" s="1">
        <v>35</v>
      </c>
      <c r="I10" s="1">
        <v>45.5</v>
      </c>
      <c r="J10" s="1"/>
      <c r="K10" s="5">
        <v>31.849999999999998</v>
      </c>
      <c r="L10" s="1">
        <v>8</v>
      </c>
    </row>
    <row r="11" spans="1:12" ht="15.75" customHeight="1">
      <c r="A11" s="1" t="s">
        <v>408</v>
      </c>
      <c r="B11" s="7" t="s">
        <v>10</v>
      </c>
      <c r="C11" s="12" t="s">
        <v>11</v>
      </c>
      <c r="D11" s="7" t="s">
        <v>179</v>
      </c>
      <c r="E11" s="7" t="s">
        <v>392</v>
      </c>
      <c r="F11" s="1" t="s">
        <v>409</v>
      </c>
      <c r="G11" s="1">
        <v>48</v>
      </c>
      <c r="H11" s="1">
        <v>41</v>
      </c>
      <c r="I11" s="1">
        <v>44.5</v>
      </c>
      <c r="J11" s="1">
        <v>1</v>
      </c>
      <c r="K11" s="5">
        <v>31.849999999999998</v>
      </c>
      <c r="L11" s="1">
        <v>8</v>
      </c>
    </row>
    <row r="12" spans="1:12" ht="15.75" customHeight="1">
      <c r="A12" s="1" t="s">
        <v>410</v>
      </c>
      <c r="B12" s="7" t="s">
        <v>10</v>
      </c>
      <c r="C12" s="12" t="s">
        <v>11</v>
      </c>
      <c r="D12" s="7" t="s">
        <v>179</v>
      </c>
      <c r="E12" s="7" t="s">
        <v>392</v>
      </c>
      <c r="F12" s="1" t="s">
        <v>411</v>
      </c>
      <c r="G12" s="1">
        <v>46</v>
      </c>
      <c r="H12" s="1">
        <v>41</v>
      </c>
      <c r="I12" s="1">
        <v>43.5</v>
      </c>
      <c r="J12" s="1">
        <v>1</v>
      </c>
      <c r="K12" s="5">
        <v>31.15</v>
      </c>
      <c r="L12" s="1">
        <v>10</v>
      </c>
    </row>
    <row r="13" spans="1:12" ht="15.75" customHeight="1">
      <c r="A13" s="1" t="s">
        <v>412</v>
      </c>
      <c r="B13" s="7" t="s">
        <v>10</v>
      </c>
      <c r="C13" s="12" t="s">
        <v>11</v>
      </c>
      <c r="D13" s="7" t="s">
        <v>179</v>
      </c>
      <c r="E13" s="7" t="s">
        <v>392</v>
      </c>
      <c r="F13" s="1" t="s">
        <v>413</v>
      </c>
      <c r="G13" s="1">
        <v>59</v>
      </c>
      <c r="H13" s="1">
        <v>27</v>
      </c>
      <c r="I13" s="1">
        <v>43</v>
      </c>
      <c r="J13" s="1"/>
      <c r="K13" s="5">
        <v>30.099999999999998</v>
      </c>
      <c r="L13" s="1">
        <v>11</v>
      </c>
    </row>
    <row r="14" spans="1:12" ht="15.75" customHeight="1">
      <c r="A14" s="1" t="s">
        <v>414</v>
      </c>
      <c r="B14" s="7" t="s">
        <v>10</v>
      </c>
      <c r="C14" s="12" t="s">
        <v>11</v>
      </c>
      <c r="D14" s="7" t="s">
        <v>179</v>
      </c>
      <c r="E14" s="7" t="s">
        <v>392</v>
      </c>
      <c r="F14" s="1" t="s">
        <v>415</v>
      </c>
      <c r="G14" s="1">
        <v>39</v>
      </c>
      <c r="H14" s="1">
        <v>37</v>
      </c>
      <c r="I14" s="1">
        <v>38</v>
      </c>
      <c r="J14" s="1">
        <v>5</v>
      </c>
      <c r="K14" s="5">
        <v>30.099999999999998</v>
      </c>
      <c r="L14" s="1">
        <v>11</v>
      </c>
    </row>
    <row r="15" spans="1:12" ht="15.75" customHeight="1">
      <c r="A15" s="1" t="s">
        <v>416</v>
      </c>
      <c r="B15" s="7" t="s">
        <v>10</v>
      </c>
      <c r="C15" s="12" t="s">
        <v>11</v>
      </c>
      <c r="D15" s="7" t="s">
        <v>179</v>
      </c>
      <c r="E15" s="7" t="s">
        <v>392</v>
      </c>
      <c r="F15" s="1" t="s">
        <v>417</v>
      </c>
      <c r="G15" s="1">
        <v>45</v>
      </c>
      <c r="H15" s="1">
        <v>38</v>
      </c>
      <c r="I15" s="1">
        <v>41.5</v>
      </c>
      <c r="J15" s="1">
        <v>1</v>
      </c>
      <c r="K15" s="5">
        <v>29.749999999999996</v>
      </c>
      <c r="L15" s="1">
        <v>13</v>
      </c>
    </row>
    <row r="16" spans="1:12" ht="15.75" customHeight="1">
      <c r="A16" s="1" t="s">
        <v>418</v>
      </c>
      <c r="B16" s="7" t="s">
        <v>10</v>
      </c>
      <c r="C16" s="12" t="s">
        <v>11</v>
      </c>
      <c r="D16" s="7" t="s">
        <v>179</v>
      </c>
      <c r="E16" s="7" t="s">
        <v>392</v>
      </c>
      <c r="F16" s="1" t="s">
        <v>419</v>
      </c>
      <c r="G16" s="1">
        <v>47</v>
      </c>
      <c r="H16" s="1">
        <v>34</v>
      </c>
      <c r="I16" s="1">
        <v>40.5</v>
      </c>
      <c r="J16" s="1">
        <v>1</v>
      </c>
      <c r="K16" s="5">
        <v>29.049999999999997</v>
      </c>
      <c r="L16" s="1">
        <v>14</v>
      </c>
    </row>
    <row r="17" spans="1:12" ht="15.75" customHeight="1">
      <c r="A17" s="1" t="s">
        <v>420</v>
      </c>
      <c r="B17" s="7" t="s">
        <v>10</v>
      </c>
      <c r="C17" s="12" t="s">
        <v>11</v>
      </c>
      <c r="D17" s="7" t="s">
        <v>179</v>
      </c>
      <c r="E17" s="7" t="s">
        <v>392</v>
      </c>
      <c r="F17" s="1" t="s">
        <v>421</v>
      </c>
      <c r="G17" s="1">
        <v>46</v>
      </c>
      <c r="H17" s="1">
        <v>36</v>
      </c>
      <c r="I17" s="1">
        <v>41</v>
      </c>
      <c r="J17" s="1"/>
      <c r="K17" s="5">
        <v>28.7</v>
      </c>
      <c r="L17" s="1">
        <v>15</v>
      </c>
    </row>
    <row r="18" spans="1:12" ht="15.75" customHeight="1">
      <c r="A18" s="1" t="s">
        <v>422</v>
      </c>
      <c r="B18" s="7" t="s">
        <v>10</v>
      </c>
      <c r="C18" s="12" t="s">
        <v>11</v>
      </c>
      <c r="D18" s="7" t="s">
        <v>179</v>
      </c>
      <c r="E18" s="7" t="s">
        <v>392</v>
      </c>
      <c r="F18" s="1" t="s">
        <v>423</v>
      </c>
      <c r="G18" s="1">
        <v>52</v>
      </c>
      <c r="H18" s="1">
        <v>28</v>
      </c>
      <c r="I18" s="1">
        <v>40</v>
      </c>
      <c r="J18" s="1">
        <v>1</v>
      </c>
      <c r="K18" s="5">
        <v>28.7</v>
      </c>
      <c r="L18" s="1">
        <v>15</v>
      </c>
    </row>
    <row r="19" spans="1:12" ht="15.75" customHeight="1">
      <c r="A19" s="1" t="s">
        <v>424</v>
      </c>
      <c r="B19" s="7" t="s">
        <v>10</v>
      </c>
      <c r="C19" s="12" t="s">
        <v>11</v>
      </c>
      <c r="D19" s="7" t="s">
        <v>179</v>
      </c>
      <c r="E19" s="7" t="s">
        <v>392</v>
      </c>
      <c r="F19" s="1" t="s">
        <v>425</v>
      </c>
      <c r="G19" s="1">
        <v>35</v>
      </c>
      <c r="H19" s="1">
        <v>45</v>
      </c>
      <c r="I19" s="1">
        <v>40</v>
      </c>
      <c r="J19" s="1">
        <v>1</v>
      </c>
      <c r="K19" s="5">
        <v>28.7</v>
      </c>
      <c r="L19" s="1">
        <v>15</v>
      </c>
    </row>
    <row r="20" spans="1:12" ht="15.75" customHeight="1">
      <c r="A20" s="1" t="s">
        <v>426</v>
      </c>
      <c r="B20" s="7" t="s">
        <v>10</v>
      </c>
      <c r="C20" s="12" t="s">
        <v>11</v>
      </c>
      <c r="D20" s="7" t="s">
        <v>179</v>
      </c>
      <c r="E20" s="7" t="s">
        <v>392</v>
      </c>
      <c r="F20" s="1" t="s">
        <v>427</v>
      </c>
      <c r="G20" s="1">
        <v>48</v>
      </c>
      <c r="H20" s="1">
        <v>30</v>
      </c>
      <c r="I20" s="1">
        <v>39</v>
      </c>
      <c r="J20" s="1">
        <v>1</v>
      </c>
      <c r="K20" s="5">
        <v>28</v>
      </c>
      <c r="L20" s="1">
        <v>18</v>
      </c>
    </row>
    <row r="21" spans="1:12" ht="15.75" customHeight="1">
      <c r="A21" s="1" t="s">
        <v>428</v>
      </c>
      <c r="B21" s="7" t="s">
        <v>10</v>
      </c>
      <c r="C21" s="12" t="s">
        <v>11</v>
      </c>
      <c r="D21" s="7" t="s">
        <v>179</v>
      </c>
      <c r="E21" s="7" t="s">
        <v>392</v>
      </c>
      <c r="F21" s="1" t="s">
        <v>429</v>
      </c>
      <c r="G21" s="1">
        <v>45</v>
      </c>
      <c r="H21" s="1">
        <v>34</v>
      </c>
      <c r="I21" s="1">
        <v>39.5</v>
      </c>
      <c r="J21" s="1"/>
      <c r="K21" s="5">
        <v>27.65</v>
      </c>
      <c r="L21" s="1">
        <v>19</v>
      </c>
    </row>
    <row r="22" spans="1:12" ht="15.75" customHeight="1">
      <c r="A22" s="1" t="s">
        <v>430</v>
      </c>
      <c r="B22" s="7" t="s">
        <v>10</v>
      </c>
      <c r="C22" s="12" t="s">
        <v>11</v>
      </c>
      <c r="D22" s="7" t="s">
        <v>179</v>
      </c>
      <c r="E22" s="7" t="s">
        <v>392</v>
      </c>
      <c r="F22" s="1" t="s">
        <v>431</v>
      </c>
      <c r="G22" s="1">
        <v>48</v>
      </c>
      <c r="H22" s="1">
        <v>31</v>
      </c>
      <c r="I22" s="1">
        <v>39.5</v>
      </c>
      <c r="J22" s="1"/>
      <c r="K22" s="5">
        <v>27.65</v>
      </c>
      <c r="L22" s="1">
        <v>19</v>
      </c>
    </row>
    <row r="23" spans="1:12" ht="15.75" customHeight="1">
      <c r="A23" s="1" t="s">
        <v>432</v>
      </c>
      <c r="B23" s="7" t="s">
        <v>20</v>
      </c>
      <c r="C23" s="12" t="s">
        <v>11</v>
      </c>
      <c r="D23" s="7" t="s">
        <v>179</v>
      </c>
      <c r="E23" s="7" t="s">
        <v>392</v>
      </c>
      <c r="F23" s="1" t="s">
        <v>433</v>
      </c>
      <c r="G23" s="1">
        <v>45</v>
      </c>
      <c r="H23" s="1">
        <v>32</v>
      </c>
      <c r="I23" s="1">
        <v>38.5</v>
      </c>
      <c r="J23" s="1">
        <v>1</v>
      </c>
      <c r="K23" s="5">
        <v>27.65</v>
      </c>
      <c r="L23" s="1">
        <v>19</v>
      </c>
    </row>
    <row r="24" spans="1:12" ht="15.75" customHeight="1">
      <c r="A24" s="1" t="s">
        <v>434</v>
      </c>
      <c r="B24" s="7" t="s">
        <v>20</v>
      </c>
      <c r="C24" s="12" t="s">
        <v>11</v>
      </c>
      <c r="D24" s="7" t="s">
        <v>179</v>
      </c>
      <c r="E24" s="7" t="s">
        <v>392</v>
      </c>
      <c r="F24" s="1" t="s">
        <v>435</v>
      </c>
      <c r="G24" s="1">
        <v>49</v>
      </c>
      <c r="H24" s="1">
        <v>28</v>
      </c>
      <c r="I24" s="1">
        <v>38.5</v>
      </c>
      <c r="J24" s="1"/>
      <c r="K24" s="5">
        <v>26.95</v>
      </c>
      <c r="L24" s="1">
        <v>22</v>
      </c>
    </row>
    <row r="25" spans="1:12" ht="15.75" customHeight="1">
      <c r="A25" s="1" t="s">
        <v>436</v>
      </c>
      <c r="B25" s="7" t="s">
        <v>10</v>
      </c>
      <c r="C25" s="12" t="s">
        <v>11</v>
      </c>
      <c r="D25" s="7" t="s">
        <v>179</v>
      </c>
      <c r="E25" s="7" t="s">
        <v>392</v>
      </c>
      <c r="F25" s="1" t="s">
        <v>437</v>
      </c>
      <c r="G25" s="1">
        <v>51</v>
      </c>
      <c r="H25" s="1">
        <v>25</v>
      </c>
      <c r="I25" s="1">
        <v>38</v>
      </c>
      <c r="J25" s="1"/>
      <c r="K25" s="5">
        <v>26.599999999999998</v>
      </c>
      <c r="L25" s="1">
        <v>23</v>
      </c>
    </row>
    <row r="26" spans="1:12" ht="15.75" customHeight="1">
      <c r="A26" s="1" t="s">
        <v>438</v>
      </c>
      <c r="B26" s="7" t="s">
        <v>10</v>
      </c>
      <c r="C26" s="12" t="s">
        <v>11</v>
      </c>
      <c r="D26" s="7" t="s">
        <v>179</v>
      </c>
      <c r="E26" s="7" t="s">
        <v>392</v>
      </c>
      <c r="F26" s="1" t="s">
        <v>439</v>
      </c>
      <c r="G26" s="1">
        <v>46</v>
      </c>
      <c r="H26" s="1">
        <v>30</v>
      </c>
      <c r="I26" s="1">
        <v>38</v>
      </c>
      <c r="J26" s="1"/>
      <c r="K26" s="5">
        <v>26.599999999999998</v>
      </c>
      <c r="L26" s="1">
        <v>23</v>
      </c>
    </row>
    <row r="27" spans="1:12" ht="15.75" customHeight="1">
      <c r="A27" s="1" t="s">
        <v>440</v>
      </c>
      <c r="B27" s="7" t="s">
        <v>20</v>
      </c>
      <c r="C27" s="12" t="s">
        <v>11</v>
      </c>
      <c r="D27" s="7" t="s">
        <v>179</v>
      </c>
      <c r="E27" s="7" t="s">
        <v>392</v>
      </c>
      <c r="F27" s="1" t="s">
        <v>441</v>
      </c>
      <c r="G27" s="1">
        <v>38</v>
      </c>
      <c r="H27" s="1">
        <v>37</v>
      </c>
      <c r="I27" s="1">
        <v>37.5</v>
      </c>
      <c r="J27" s="1"/>
      <c r="K27" s="5">
        <v>26.25</v>
      </c>
      <c r="L27" s="1">
        <v>25</v>
      </c>
    </row>
    <row r="28" spans="1:12" ht="15.75" customHeight="1">
      <c r="A28" s="1" t="s">
        <v>442</v>
      </c>
      <c r="B28" s="7" t="s">
        <v>10</v>
      </c>
      <c r="C28" s="12" t="s">
        <v>11</v>
      </c>
      <c r="D28" s="7" t="s">
        <v>179</v>
      </c>
      <c r="E28" s="7" t="s">
        <v>392</v>
      </c>
      <c r="F28" s="1" t="s">
        <v>443</v>
      </c>
      <c r="G28" s="1">
        <v>40</v>
      </c>
      <c r="H28" s="1">
        <v>34</v>
      </c>
      <c r="I28" s="1">
        <v>37</v>
      </c>
      <c r="J28" s="1"/>
      <c r="K28" s="5">
        <v>25.9</v>
      </c>
      <c r="L28" s="1">
        <v>26</v>
      </c>
    </row>
    <row r="29" spans="1:12" ht="15.75" customHeight="1">
      <c r="A29" s="1" t="s">
        <v>444</v>
      </c>
      <c r="B29" s="7" t="s">
        <v>20</v>
      </c>
      <c r="C29" s="12" t="s">
        <v>11</v>
      </c>
      <c r="D29" s="7" t="s">
        <v>179</v>
      </c>
      <c r="E29" s="7" t="s">
        <v>392</v>
      </c>
      <c r="F29" s="1" t="s">
        <v>445</v>
      </c>
      <c r="G29" s="1">
        <v>30</v>
      </c>
      <c r="H29" s="1">
        <v>44</v>
      </c>
      <c r="I29" s="1">
        <v>37</v>
      </c>
      <c r="J29" s="1"/>
      <c r="K29" s="5">
        <v>25.9</v>
      </c>
      <c r="L29" s="1">
        <v>26</v>
      </c>
    </row>
    <row r="30" spans="1:12" ht="15.75" customHeight="1">
      <c r="A30" s="1" t="s">
        <v>446</v>
      </c>
      <c r="B30" s="7" t="s">
        <v>10</v>
      </c>
      <c r="C30" s="12" t="s">
        <v>11</v>
      </c>
      <c r="D30" s="7" t="s">
        <v>179</v>
      </c>
      <c r="E30" s="7" t="s">
        <v>392</v>
      </c>
      <c r="F30" s="1" t="s">
        <v>447</v>
      </c>
      <c r="G30" s="1">
        <v>48</v>
      </c>
      <c r="H30" s="1">
        <v>26</v>
      </c>
      <c r="I30" s="1">
        <v>37</v>
      </c>
      <c r="J30" s="1"/>
      <c r="K30" s="5">
        <v>25.9</v>
      </c>
      <c r="L30" s="1">
        <v>26</v>
      </c>
    </row>
    <row r="31" spans="1:12" ht="15.75" customHeight="1">
      <c r="A31" s="1" t="s">
        <v>448</v>
      </c>
      <c r="B31" s="7" t="s">
        <v>10</v>
      </c>
      <c r="C31" s="12" t="s">
        <v>11</v>
      </c>
      <c r="D31" s="7" t="s">
        <v>179</v>
      </c>
      <c r="E31" s="7" t="s">
        <v>392</v>
      </c>
      <c r="F31" s="1" t="s">
        <v>449</v>
      </c>
      <c r="G31" s="1">
        <v>49</v>
      </c>
      <c r="H31" s="1">
        <v>25</v>
      </c>
      <c r="I31" s="1">
        <v>37</v>
      </c>
      <c r="J31" s="1"/>
      <c r="K31" s="5">
        <v>25.9</v>
      </c>
      <c r="L31" s="1">
        <v>26</v>
      </c>
    </row>
    <row r="32" spans="1:12" ht="15.75" customHeight="1">
      <c r="A32" s="1" t="s">
        <v>450</v>
      </c>
      <c r="B32" s="7" t="s">
        <v>20</v>
      </c>
      <c r="C32" s="12" t="s">
        <v>11</v>
      </c>
      <c r="D32" s="7" t="s">
        <v>179</v>
      </c>
      <c r="E32" s="7" t="s">
        <v>392</v>
      </c>
      <c r="F32" s="1" t="s">
        <v>451</v>
      </c>
      <c r="G32" s="1">
        <v>33</v>
      </c>
      <c r="H32" s="1">
        <v>39</v>
      </c>
      <c r="I32" s="1">
        <v>36</v>
      </c>
      <c r="J32" s="1">
        <v>1</v>
      </c>
      <c r="K32" s="5">
        <v>25.9</v>
      </c>
      <c r="L32" s="1">
        <v>26</v>
      </c>
    </row>
    <row r="33" spans="1:12" ht="15.75" customHeight="1">
      <c r="A33" s="1" t="s">
        <v>452</v>
      </c>
      <c r="B33" s="7" t="s">
        <v>10</v>
      </c>
      <c r="C33" s="12" t="s">
        <v>11</v>
      </c>
      <c r="D33" s="7" t="s">
        <v>179</v>
      </c>
      <c r="E33" s="7" t="s">
        <v>392</v>
      </c>
      <c r="F33" s="1" t="s">
        <v>453</v>
      </c>
      <c r="G33" s="1">
        <v>39</v>
      </c>
      <c r="H33" s="1">
        <v>33</v>
      </c>
      <c r="I33" s="1">
        <v>36</v>
      </c>
      <c r="J33" s="1">
        <v>1</v>
      </c>
      <c r="K33" s="5">
        <v>25.9</v>
      </c>
      <c r="L33" s="1">
        <v>26</v>
      </c>
    </row>
    <row r="34" spans="1:12" ht="15.75" customHeight="1">
      <c r="A34" s="1" t="s">
        <v>454</v>
      </c>
      <c r="B34" s="7" t="s">
        <v>20</v>
      </c>
      <c r="C34" s="12" t="s">
        <v>11</v>
      </c>
      <c r="D34" s="7" t="s">
        <v>179</v>
      </c>
      <c r="E34" s="7" t="s">
        <v>392</v>
      </c>
      <c r="F34" s="1" t="s">
        <v>455</v>
      </c>
      <c r="G34" s="1">
        <v>40</v>
      </c>
      <c r="H34" s="1">
        <v>32</v>
      </c>
      <c r="I34" s="1">
        <v>36</v>
      </c>
      <c r="J34" s="1">
        <v>1</v>
      </c>
      <c r="K34" s="5">
        <v>25.9</v>
      </c>
      <c r="L34" s="1">
        <v>26</v>
      </c>
    </row>
    <row r="35" spans="1:12" ht="15.75" customHeight="1">
      <c r="A35" s="1" t="s">
        <v>456</v>
      </c>
      <c r="B35" s="7" t="s">
        <v>10</v>
      </c>
      <c r="C35" s="12" t="s">
        <v>11</v>
      </c>
      <c r="D35" s="7" t="s">
        <v>179</v>
      </c>
      <c r="E35" s="7" t="s">
        <v>392</v>
      </c>
      <c r="F35" s="1" t="s">
        <v>457</v>
      </c>
      <c r="G35" s="1">
        <v>38</v>
      </c>
      <c r="H35" s="1">
        <v>33</v>
      </c>
      <c r="I35" s="1">
        <v>35.5</v>
      </c>
      <c r="J35" s="1">
        <v>1</v>
      </c>
      <c r="K35" s="5">
        <v>25.549999999999997</v>
      </c>
      <c r="L35" s="1">
        <v>33</v>
      </c>
    </row>
    <row r="36" spans="1:12" ht="15.75" customHeight="1">
      <c r="A36" s="1" t="s">
        <v>458</v>
      </c>
      <c r="B36" s="7" t="s">
        <v>10</v>
      </c>
      <c r="C36" s="12" t="s">
        <v>11</v>
      </c>
      <c r="D36" s="7" t="s">
        <v>179</v>
      </c>
      <c r="E36" s="7" t="s">
        <v>392</v>
      </c>
      <c r="F36" s="1" t="s">
        <v>459</v>
      </c>
      <c r="G36" s="1">
        <v>39</v>
      </c>
      <c r="H36" s="1">
        <v>33</v>
      </c>
      <c r="I36" s="1">
        <v>36</v>
      </c>
      <c r="J36" s="1"/>
      <c r="K36" s="5">
        <v>25.2</v>
      </c>
      <c r="L36" s="1">
        <v>34</v>
      </c>
    </row>
    <row r="37" spans="1:12" ht="15.75" customHeight="1">
      <c r="A37" s="1" t="s">
        <v>460</v>
      </c>
      <c r="B37" s="7" t="s">
        <v>20</v>
      </c>
      <c r="C37" s="12" t="s">
        <v>11</v>
      </c>
      <c r="D37" s="7" t="s">
        <v>179</v>
      </c>
      <c r="E37" s="7" t="s">
        <v>392</v>
      </c>
      <c r="F37" s="1" t="s">
        <v>461</v>
      </c>
      <c r="G37" s="1">
        <v>34</v>
      </c>
      <c r="H37" s="1">
        <v>38</v>
      </c>
      <c r="I37" s="1">
        <v>36</v>
      </c>
      <c r="J37" s="1"/>
      <c r="K37" s="5">
        <v>25.2</v>
      </c>
      <c r="L37" s="1">
        <v>34</v>
      </c>
    </row>
    <row r="38" spans="1:12" ht="15.75" customHeight="1">
      <c r="A38" s="1" t="s">
        <v>462</v>
      </c>
      <c r="B38" s="7" t="s">
        <v>10</v>
      </c>
      <c r="C38" s="12" t="s">
        <v>11</v>
      </c>
      <c r="D38" s="7" t="s">
        <v>179</v>
      </c>
      <c r="E38" s="7" t="s">
        <v>392</v>
      </c>
      <c r="F38" s="1" t="s">
        <v>463</v>
      </c>
      <c r="G38" s="1">
        <v>37</v>
      </c>
      <c r="H38" s="1">
        <v>34</v>
      </c>
      <c r="I38" s="1">
        <v>35.5</v>
      </c>
      <c r="J38" s="1"/>
      <c r="K38" s="5">
        <v>24.849999999999998</v>
      </c>
      <c r="L38" s="1">
        <v>36</v>
      </c>
    </row>
  </sheetData>
  <sheetProtection/>
  <mergeCells count="1">
    <mergeCell ref="A1:L1"/>
  </mergeCells>
  <printOptions/>
  <pageMargins left="0.53" right="0.39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2">
      <selection activeCell="A3" sqref="A3:A41"/>
    </sheetView>
  </sheetViews>
  <sheetFormatPr defaultColWidth="9.140625" defaultRowHeight="15"/>
  <cols>
    <col min="2" max="2" width="2.57421875" style="16" customWidth="1"/>
    <col min="3" max="3" width="18.140625" style="19" customWidth="1"/>
    <col min="4" max="4" width="8.00390625" style="8" customWidth="1"/>
    <col min="5" max="5" width="3.7109375" style="8" customWidth="1"/>
    <col min="6" max="6" width="11.00390625" style="8" customWidth="1"/>
    <col min="7" max="7" width="7.00390625" style="0" customWidth="1"/>
    <col min="8" max="8" width="6.8515625" style="0" customWidth="1"/>
    <col min="9" max="9" width="5.28125" style="6" customWidth="1"/>
    <col min="10" max="10" width="4.28125" style="6" customWidth="1"/>
    <col min="11" max="11" width="3.140625" style="6" customWidth="1"/>
    <col min="12" max="12" width="6.421875" style="6" customWidth="1"/>
  </cols>
  <sheetData>
    <row r="1" spans="1:12" ht="18.75">
      <c r="A1" s="21" t="s">
        <v>464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52.5">
      <c r="A2" s="1" t="s">
        <v>0</v>
      </c>
      <c r="B2" s="17" t="s">
        <v>1</v>
      </c>
      <c r="C2" s="1" t="s">
        <v>2</v>
      </c>
      <c r="D2" s="7" t="s">
        <v>3</v>
      </c>
      <c r="E2" s="9" t="s">
        <v>4</v>
      </c>
      <c r="F2" s="7" t="s">
        <v>5</v>
      </c>
      <c r="G2" s="17" t="s">
        <v>469</v>
      </c>
      <c r="H2" s="20" t="s">
        <v>470</v>
      </c>
      <c r="I2" s="14" t="s">
        <v>471</v>
      </c>
      <c r="J2" s="14" t="s">
        <v>472</v>
      </c>
      <c r="K2" s="14" t="s">
        <v>473</v>
      </c>
      <c r="L2" s="3" t="s">
        <v>8</v>
      </c>
    </row>
    <row r="3" spans="1:12" ht="13.5">
      <c r="A3" s="1" t="s">
        <v>9</v>
      </c>
      <c r="B3" s="15" t="s">
        <v>10</v>
      </c>
      <c r="C3" s="12" t="s">
        <v>11</v>
      </c>
      <c r="D3" s="7" t="s">
        <v>12</v>
      </c>
      <c r="E3" s="7" t="s">
        <v>13</v>
      </c>
      <c r="F3" s="7" t="s">
        <v>14</v>
      </c>
      <c r="G3" s="1">
        <v>63</v>
      </c>
      <c r="H3" s="1">
        <v>63</v>
      </c>
      <c r="I3" s="1">
        <v>63</v>
      </c>
      <c r="J3" s="1"/>
      <c r="K3" s="5">
        <v>44.099999999999994</v>
      </c>
      <c r="L3" s="1">
        <v>1</v>
      </c>
    </row>
    <row r="4" spans="1:12" ht="13.5">
      <c r="A4" s="1" t="s">
        <v>15</v>
      </c>
      <c r="B4" s="15" t="s">
        <v>10</v>
      </c>
      <c r="C4" s="12" t="s">
        <v>11</v>
      </c>
      <c r="D4" s="7" t="s">
        <v>12</v>
      </c>
      <c r="E4" s="7" t="s">
        <v>13</v>
      </c>
      <c r="F4" s="7" t="s">
        <v>16</v>
      </c>
      <c r="G4" s="1">
        <v>54</v>
      </c>
      <c r="H4" s="1">
        <v>59</v>
      </c>
      <c r="I4" s="1">
        <v>56.5</v>
      </c>
      <c r="J4" s="1">
        <v>1</v>
      </c>
      <c r="K4" s="5">
        <v>40.25</v>
      </c>
      <c r="L4" s="1">
        <v>2</v>
      </c>
    </row>
    <row r="5" spans="1:12" ht="13.5">
      <c r="A5" s="1" t="s">
        <v>17</v>
      </c>
      <c r="B5" s="15" t="s">
        <v>10</v>
      </c>
      <c r="C5" s="12" t="s">
        <v>11</v>
      </c>
      <c r="D5" s="7" t="s">
        <v>12</v>
      </c>
      <c r="E5" s="7" t="s">
        <v>13</v>
      </c>
      <c r="F5" s="7" t="s">
        <v>18</v>
      </c>
      <c r="G5" s="1">
        <v>52</v>
      </c>
      <c r="H5" s="1">
        <v>59</v>
      </c>
      <c r="I5" s="1">
        <v>55.5</v>
      </c>
      <c r="J5" s="1">
        <v>1</v>
      </c>
      <c r="K5" s="5">
        <v>39.55</v>
      </c>
      <c r="L5" s="1">
        <v>3</v>
      </c>
    </row>
    <row r="6" spans="1:12" ht="13.5">
      <c r="A6" s="1" t="s">
        <v>19</v>
      </c>
      <c r="B6" s="15" t="s">
        <v>20</v>
      </c>
      <c r="C6" s="12" t="s">
        <v>11</v>
      </c>
      <c r="D6" s="7" t="s">
        <v>12</v>
      </c>
      <c r="E6" s="7" t="s">
        <v>13</v>
      </c>
      <c r="F6" s="7" t="s">
        <v>21</v>
      </c>
      <c r="G6" s="1">
        <v>46</v>
      </c>
      <c r="H6" s="1">
        <v>57</v>
      </c>
      <c r="I6" s="1">
        <v>51.5</v>
      </c>
      <c r="J6" s="1">
        <v>5</v>
      </c>
      <c r="K6" s="5">
        <v>39.55</v>
      </c>
      <c r="L6" s="1">
        <v>3</v>
      </c>
    </row>
    <row r="7" spans="1:12" ht="13.5">
      <c r="A7" s="1" t="s">
        <v>22</v>
      </c>
      <c r="B7" s="15" t="s">
        <v>10</v>
      </c>
      <c r="C7" s="12" t="s">
        <v>11</v>
      </c>
      <c r="D7" s="7" t="s">
        <v>12</v>
      </c>
      <c r="E7" s="7" t="s">
        <v>13</v>
      </c>
      <c r="F7" s="7" t="s">
        <v>23</v>
      </c>
      <c r="G7" s="1">
        <v>52</v>
      </c>
      <c r="H7" s="1">
        <v>57</v>
      </c>
      <c r="I7" s="1">
        <v>54.5</v>
      </c>
      <c r="J7" s="1">
        <v>1</v>
      </c>
      <c r="K7" s="5">
        <v>38.849999999999994</v>
      </c>
      <c r="L7" s="1">
        <v>5</v>
      </c>
    </row>
    <row r="8" spans="1:12" ht="13.5">
      <c r="A8" s="1" t="s">
        <v>24</v>
      </c>
      <c r="B8" s="15" t="s">
        <v>20</v>
      </c>
      <c r="C8" s="12" t="s">
        <v>11</v>
      </c>
      <c r="D8" s="7" t="s">
        <v>12</v>
      </c>
      <c r="E8" s="7" t="s">
        <v>13</v>
      </c>
      <c r="F8" s="7" t="s">
        <v>25</v>
      </c>
      <c r="G8" s="1">
        <v>57</v>
      </c>
      <c r="H8" s="1">
        <v>44</v>
      </c>
      <c r="I8" s="1">
        <v>50.5</v>
      </c>
      <c r="J8" s="1">
        <v>1</v>
      </c>
      <c r="K8" s="5">
        <v>36.05</v>
      </c>
      <c r="L8" s="1">
        <v>6</v>
      </c>
    </row>
    <row r="9" spans="1:12" ht="13.5">
      <c r="A9" s="1" t="s">
        <v>26</v>
      </c>
      <c r="B9" s="15" t="s">
        <v>10</v>
      </c>
      <c r="C9" s="12" t="s">
        <v>11</v>
      </c>
      <c r="D9" s="7" t="s">
        <v>12</v>
      </c>
      <c r="E9" s="7" t="s">
        <v>13</v>
      </c>
      <c r="F9" s="7" t="s">
        <v>27</v>
      </c>
      <c r="G9" s="1">
        <v>45</v>
      </c>
      <c r="H9" s="1">
        <v>55</v>
      </c>
      <c r="I9" s="1">
        <v>50</v>
      </c>
      <c r="J9" s="1">
        <v>1</v>
      </c>
      <c r="K9" s="5">
        <v>35.699999999999996</v>
      </c>
      <c r="L9" s="1">
        <v>7</v>
      </c>
    </row>
    <row r="10" spans="1:12" ht="13.5">
      <c r="A10" s="1" t="s">
        <v>28</v>
      </c>
      <c r="B10" s="15" t="s">
        <v>20</v>
      </c>
      <c r="C10" s="12" t="s">
        <v>11</v>
      </c>
      <c r="D10" s="7" t="s">
        <v>12</v>
      </c>
      <c r="E10" s="7" t="s">
        <v>13</v>
      </c>
      <c r="F10" s="7" t="s">
        <v>29</v>
      </c>
      <c r="G10" s="1">
        <v>44</v>
      </c>
      <c r="H10" s="1">
        <v>55</v>
      </c>
      <c r="I10" s="1">
        <v>49.5</v>
      </c>
      <c r="J10" s="1">
        <v>1</v>
      </c>
      <c r="K10" s="5">
        <v>35.349999999999994</v>
      </c>
      <c r="L10" s="1">
        <v>8</v>
      </c>
    </row>
    <row r="11" spans="1:12" ht="13.5">
      <c r="A11" s="1" t="s">
        <v>30</v>
      </c>
      <c r="B11" s="15" t="s">
        <v>20</v>
      </c>
      <c r="C11" s="12" t="s">
        <v>11</v>
      </c>
      <c r="D11" s="7" t="s">
        <v>12</v>
      </c>
      <c r="E11" s="7" t="s">
        <v>13</v>
      </c>
      <c r="F11" s="7" t="s">
        <v>31</v>
      </c>
      <c r="G11" s="1">
        <v>50</v>
      </c>
      <c r="H11" s="1">
        <v>48</v>
      </c>
      <c r="I11" s="1">
        <v>49</v>
      </c>
      <c r="J11" s="1">
        <v>1</v>
      </c>
      <c r="K11" s="5">
        <v>35</v>
      </c>
      <c r="L11" s="1">
        <v>9</v>
      </c>
    </row>
    <row r="12" spans="1:12" ht="13.5">
      <c r="A12" s="1" t="s">
        <v>32</v>
      </c>
      <c r="B12" s="15" t="s">
        <v>10</v>
      </c>
      <c r="C12" s="12" t="s">
        <v>11</v>
      </c>
      <c r="D12" s="7" t="s">
        <v>12</v>
      </c>
      <c r="E12" s="7" t="s">
        <v>13</v>
      </c>
      <c r="F12" s="7" t="s">
        <v>33</v>
      </c>
      <c r="G12" s="1">
        <v>47</v>
      </c>
      <c r="H12" s="1">
        <v>41</v>
      </c>
      <c r="I12" s="1">
        <v>44</v>
      </c>
      <c r="J12" s="1">
        <v>6</v>
      </c>
      <c r="K12" s="5">
        <v>35</v>
      </c>
      <c r="L12" s="1">
        <v>9</v>
      </c>
    </row>
    <row r="13" spans="1:12" ht="13.5">
      <c r="A13" s="1" t="s">
        <v>34</v>
      </c>
      <c r="B13" s="15" t="s">
        <v>10</v>
      </c>
      <c r="C13" s="12" t="s">
        <v>11</v>
      </c>
      <c r="D13" s="7" t="s">
        <v>12</v>
      </c>
      <c r="E13" s="7" t="s">
        <v>13</v>
      </c>
      <c r="F13" s="7" t="s">
        <v>35</v>
      </c>
      <c r="G13" s="1">
        <v>48</v>
      </c>
      <c r="H13" s="1">
        <v>48</v>
      </c>
      <c r="I13" s="1">
        <v>48</v>
      </c>
      <c r="J13" s="1"/>
      <c r="K13" s="5">
        <v>33.599999999999994</v>
      </c>
      <c r="L13" s="1">
        <v>11</v>
      </c>
    </row>
    <row r="14" spans="1:12" ht="13.5">
      <c r="A14" s="1" t="s">
        <v>36</v>
      </c>
      <c r="B14" s="15" t="s">
        <v>10</v>
      </c>
      <c r="C14" s="12" t="s">
        <v>11</v>
      </c>
      <c r="D14" s="7" t="s">
        <v>12</v>
      </c>
      <c r="E14" s="7" t="s">
        <v>13</v>
      </c>
      <c r="F14" s="7" t="s">
        <v>37</v>
      </c>
      <c r="G14" s="1">
        <v>43</v>
      </c>
      <c r="H14" s="1">
        <v>48</v>
      </c>
      <c r="I14" s="1">
        <v>45.5</v>
      </c>
      <c r="J14" s="1">
        <v>1</v>
      </c>
      <c r="K14" s="5">
        <v>32.55</v>
      </c>
      <c r="L14" s="1">
        <v>12</v>
      </c>
    </row>
    <row r="15" spans="1:12" ht="13.5">
      <c r="A15" s="1" t="s">
        <v>38</v>
      </c>
      <c r="B15" s="15" t="s">
        <v>10</v>
      </c>
      <c r="C15" s="12" t="s">
        <v>11</v>
      </c>
      <c r="D15" s="7" t="s">
        <v>12</v>
      </c>
      <c r="E15" s="7" t="s">
        <v>13</v>
      </c>
      <c r="F15" s="7" t="s">
        <v>39</v>
      </c>
      <c r="G15" s="1">
        <v>43</v>
      </c>
      <c r="H15" s="1">
        <v>49</v>
      </c>
      <c r="I15" s="1">
        <v>46</v>
      </c>
      <c r="J15" s="1"/>
      <c r="K15" s="5">
        <v>32.199999999999996</v>
      </c>
      <c r="L15" s="1">
        <v>13</v>
      </c>
    </row>
    <row r="16" spans="1:12" ht="13.5">
      <c r="A16" s="1" t="s">
        <v>40</v>
      </c>
      <c r="B16" s="15" t="s">
        <v>10</v>
      </c>
      <c r="C16" s="12" t="s">
        <v>11</v>
      </c>
      <c r="D16" s="7" t="s">
        <v>12</v>
      </c>
      <c r="E16" s="7" t="s">
        <v>13</v>
      </c>
      <c r="F16" s="7" t="s">
        <v>41</v>
      </c>
      <c r="G16" s="1">
        <v>50</v>
      </c>
      <c r="H16" s="1">
        <v>40</v>
      </c>
      <c r="I16" s="1">
        <v>45</v>
      </c>
      <c r="J16" s="1">
        <v>1</v>
      </c>
      <c r="K16" s="5">
        <v>32.199999999999996</v>
      </c>
      <c r="L16" s="1">
        <v>13</v>
      </c>
    </row>
    <row r="17" spans="1:12" ht="13.5">
      <c r="A17" s="1" t="s">
        <v>42</v>
      </c>
      <c r="B17" s="15" t="s">
        <v>10</v>
      </c>
      <c r="C17" s="12" t="s">
        <v>11</v>
      </c>
      <c r="D17" s="7" t="s">
        <v>12</v>
      </c>
      <c r="E17" s="7" t="s">
        <v>13</v>
      </c>
      <c r="F17" s="7" t="s">
        <v>43</v>
      </c>
      <c r="G17" s="1">
        <v>43</v>
      </c>
      <c r="H17" s="1">
        <v>47</v>
      </c>
      <c r="I17" s="1">
        <v>45</v>
      </c>
      <c r="J17" s="1"/>
      <c r="K17" s="5">
        <v>31.499999999999996</v>
      </c>
      <c r="L17" s="1">
        <v>15</v>
      </c>
    </row>
    <row r="18" spans="1:12" ht="13.5">
      <c r="A18" s="1" t="s">
        <v>44</v>
      </c>
      <c r="B18" s="15" t="s">
        <v>20</v>
      </c>
      <c r="C18" s="12" t="s">
        <v>11</v>
      </c>
      <c r="D18" s="7" t="s">
        <v>12</v>
      </c>
      <c r="E18" s="7" t="s">
        <v>13</v>
      </c>
      <c r="F18" s="7" t="s">
        <v>45</v>
      </c>
      <c r="G18" s="1">
        <v>41</v>
      </c>
      <c r="H18" s="1">
        <v>45</v>
      </c>
      <c r="I18" s="1">
        <v>43</v>
      </c>
      <c r="J18" s="1">
        <v>1</v>
      </c>
      <c r="K18" s="5">
        <v>30.799999999999997</v>
      </c>
      <c r="L18" s="1">
        <v>16</v>
      </c>
    </row>
    <row r="19" spans="1:12" ht="13.5">
      <c r="A19" s="1" t="s">
        <v>46</v>
      </c>
      <c r="B19" s="15" t="s">
        <v>10</v>
      </c>
      <c r="C19" s="12" t="s">
        <v>11</v>
      </c>
      <c r="D19" s="7" t="s">
        <v>12</v>
      </c>
      <c r="E19" s="7" t="s">
        <v>13</v>
      </c>
      <c r="F19" s="7" t="s">
        <v>47</v>
      </c>
      <c r="G19" s="1">
        <v>45</v>
      </c>
      <c r="H19" s="1">
        <v>40</v>
      </c>
      <c r="I19" s="1">
        <v>42.5</v>
      </c>
      <c r="J19" s="1">
        <v>1</v>
      </c>
      <c r="K19" s="5">
        <v>30.45</v>
      </c>
      <c r="L19" s="1">
        <v>17</v>
      </c>
    </row>
    <row r="20" spans="1:12" ht="13.5">
      <c r="A20" s="1" t="s">
        <v>48</v>
      </c>
      <c r="B20" s="15" t="s">
        <v>10</v>
      </c>
      <c r="C20" s="12" t="s">
        <v>11</v>
      </c>
      <c r="D20" s="7" t="s">
        <v>12</v>
      </c>
      <c r="E20" s="7" t="s">
        <v>13</v>
      </c>
      <c r="F20" s="7" t="s">
        <v>49</v>
      </c>
      <c r="G20" s="1">
        <v>47</v>
      </c>
      <c r="H20" s="1">
        <v>37</v>
      </c>
      <c r="I20" s="1">
        <v>42</v>
      </c>
      <c r="J20" s="1">
        <v>1</v>
      </c>
      <c r="K20" s="5">
        <v>30.099999999999998</v>
      </c>
      <c r="L20" s="1">
        <v>18</v>
      </c>
    </row>
    <row r="21" spans="1:12" ht="13.5">
      <c r="A21" s="1" t="s">
        <v>50</v>
      </c>
      <c r="B21" s="15" t="s">
        <v>10</v>
      </c>
      <c r="C21" s="12" t="s">
        <v>11</v>
      </c>
      <c r="D21" s="7" t="s">
        <v>12</v>
      </c>
      <c r="E21" s="7" t="s">
        <v>13</v>
      </c>
      <c r="F21" s="7" t="s">
        <v>51</v>
      </c>
      <c r="G21" s="1">
        <v>41</v>
      </c>
      <c r="H21" s="1">
        <v>43</v>
      </c>
      <c r="I21" s="1">
        <v>42</v>
      </c>
      <c r="J21" s="1">
        <v>1</v>
      </c>
      <c r="K21" s="5">
        <v>30.099999999999998</v>
      </c>
      <c r="L21" s="1">
        <v>18</v>
      </c>
    </row>
    <row r="22" spans="1:12" ht="13.5">
      <c r="A22" s="1" t="s">
        <v>52</v>
      </c>
      <c r="B22" s="15" t="s">
        <v>20</v>
      </c>
      <c r="C22" s="12" t="s">
        <v>11</v>
      </c>
      <c r="D22" s="7" t="s">
        <v>12</v>
      </c>
      <c r="E22" s="7" t="s">
        <v>13</v>
      </c>
      <c r="F22" s="7" t="s">
        <v>53</v>
      </c>
      <c r="G22" s="1">
        <v>49</v>
      </c>
      <c r="H22" s="1">
        <v>35</v>
      </c>
      <c r="I22" s="1">
        <v>42</v>
      </c>
      <c r="J22" s="1"/>
      <c r="K22" s="5">
        <v>29.4</v>
      </c>
      <c r="L22" s="1">
        <v>20</v>
      </c>
    </row>
    <row r="23" spans="1:12" ht="13.5">
      <c r="A23" s="1" t="s">
        <v>54</v>
      </c>
      <c r="B23" s="15" t="s">
        <v>10</v>
      </c>
      <c r="C23" s="12" t="s">
        <v>11</v>
      </c>
      <c r="D23" s="7" t="s">
        <v>12</v>
      </c>
      <c r="E23" s="7" t="s">
        <v>13</v>
      </c>
      <c r="F23" s="7" t="s">
        <v>55</v>
      </c>
      <c r="G23" s="1">
        <v>46</v>
      </c>
      <c r="H23" s="1">
        <v>35</v>
      </c>
      <c r="I23" s="1">
        <v>40.5</v>
      </c>
      <c r="J23" s="1">
        <v>1</v>
      </c>
      <c r="K23" s="5">
        <v>29.049999999999997</v>
      </c>
      <c r="L23" s="1">
        <v>21</v>
      </c>
    </row>
    <row r="24" spans="1:12" ht="13.5">
      <c r="A24" s="1" t="s">
        <v>56</v>
      </c>
      <c r="B24" s="15" t="s">
        <v>10</v>
      </c>
      <c r="C24" s="12" t="s">
        <v>11</v>
      </c>
      <c r="D24" s="7" t="s">
        <v>12</v>
      </c>
      <c r="E24" s="7" t="s">
        <v>13</v>
      </c>
      <c r="F24" s="7" t="s">
        <v>57</v>
      </c>
      <c r="G24" s="1">
        <v>44</v>
      </c>
      <c r="H24" s="1">
        <v>37</v>
      </c>
      <c r="I24" s="1">
        <v>40.5</v>
      </c>
      <c r="J24" s="1">
        <v>1</v>
      </c>
      <c r="K24" s="5">
        <v>29.049999999999997</v>
      </c>
      <c r="L24" s="1">
        <v>21</v>
      </c>
    </row>
    <row r="25" spans="1:12" ht="13.5">
      <c r="A25" s="1" t="s">
        <v>58</v>
      </c>
      <c r="B25" s="15" t="s">
        <v>10</v>
      </c>
      <c r="C25" s="12" t="s">
        <v>11</v>
      </c>
      <c r="D25" s="7" t="s">
        <v>12</v>
      </c>
      <c r="E25" s="7" t="s">
        <v>13</v>
      </c>
      <c r="F25" s="7" t="s">
        <v>59</v>
      </c>
      <c r="G25" s="1">
        <v>47</v>
      </c>
      <c r="H25" s="1">
        <v>34</v>
      </c>
      <c r="I25" s="1">
        <v>40.5</v>
      </c>
      <c r="J25" s="1"/>
      <c r="K25" s="5">
        <v>28.349999999999998</v>
      </c>
      <c r="L25" s="1">
        <v>23</v>
      </c>
    </row>
    <row r="26" spans="1:12" ht="13.5">
      <c r="A26" s="1" t="s">
        <v>60</v>
      </c>
      <c r="B26" s="15" t="s">
        <v>20</v>
      </c>
      <c r="C26" s="12" t="s">
        <v>11</v>
      </c>
      <c r="D26" s="7" t="s">
        <v>12</v>
      </c>
      <c r="E26" s="7" t="s">
        <v>13</v>
      </c>
      <c r="F26" s="7" t="s">
        <v>61</v>
      </c>
      <c r="G26" s="1">
        <v>43</v>
      </c>
      <c r="H26" s="1">
        <v>36</v>
      </c>
      <c r="I26" s="1">
        <v>39.5</v>
      </c>
      <c r="J26" s="1">
        <v>1</v>
      </c>
      <c r="K26" s="5">
        <v>28.349999999999998</v>
      </c>
      <c r="L26" s="1">
        <v>23</v>
      </c>
    </row>
    <row r="27" spans="1:12" ht="13.5">
      <c r="A27" s="1" t="s">
        <v>62</v>
      </c>
      <c r="B27" s="15" t="s">
        <v>10</v>
      </c>
      <c r="C27" s="12" t="s">
        <v>11</v>
      </c>
      <c r="D27" s="7" t="s">
        <v>12</v>
      </c>
      <c r="E27" s="7" t="s">
        <v>13</v>
      </c>
      <c r="F27" s="7" t="s">
        <v>63</v>
      </c>
      <c r="G27" s="1">
        <v>37</v>
      </c>
      <c r="H27" s="1">
        <v>42</v>
      </c>
      <c r="I27" s="1">
        <v>39.5</v>
      </c>
      <c r="J27" s="1">
        <v>1</v>
      </c>
      <c r="K27" s="5">
        <v>28.349999999999998</v>
      </c>
      <c r="L27" s="1">
        <v>23</v>
      </c>
    </row>
    <row r="28" spans="1:12" ht="13.5">
      <c r="A28" s="1" t="s">
        <v>64</v>
      </c>
      <c r="B28" s="15" t="s">
        <v>10</v>
      </c>
      <c r="C28" s="12" t="s">
        <v>11</v>
      </c>
      <c r="D28" s="7" t="s">
        <v>12</v>
      </c>
      <c r="E28" s="7" t="s">
        <v>13</v>
      </c>
      <c r="F28" s="7" t="s">
        <v>65</v>
      </c>
      <c r="G28" s="1">
        <v>55</v>
      </c>
      <c r="H28" s="1">
        <v>25</v>
      </c>
      <c r="I28" s="1">
        <v>40</v>
      </c>
      <c r="J28" s="1"/>
      <c r="K28" s="5">
        <v>28</v>
      </c>
      <c r="L28" s="1">
        <v>26</v>
      </c>
    </row>
    <row r="29" spans="1:12" ht="13.5">
      <c r="A29" s="1" t="s">
        <v>66</v>
      </c>
      <c r="B29" s="15" t="s">
        <v>20</v>
      </c>
      <c r="C29" s="12" t="s">
        <v>11</v>
      </c>
      <c r="D29" s="7" t="s">
        <v>12</v>
      </c>
      <c r="E29" s="7" t="s">
        <v>13</v>
      </c>
      <c r="F29" s="7" t="s">
        <v>67</v>
      </c>
      <c r="G29" s="1">
        <v>37</v>
      </c>
      <c r="H29" s="1">
        <v>42</v>
      </c>
      <c r="I29" s="1">
        <v>39.5</v>
      </c>
      <c r="J29" s="1"/>
      <c r="K29" s="5">
        <v>27.65</v>
      </c>
      <c r="L29" s="1">
        <v>27</v>
      </c>
    </row>
    <row r="30" spans="1:12" ht="13.5">
      <c r="A30" s="1" t="s">
        <v>68</v>
      </c>
      <c r="B30" s="15" t="s">
        <v>10</v>
      </c>
      <c r="C30" s="12" t="s">
        <v>11</v>
      </c>
      <c r="D30" s="7" t="s">
        <v>12</v>
      </c>
      <c r="E30" s="7" t="s">
        <v>13</v>
      </c>
      <c r="F30" s="7" t="s">
        <v>69</v>
      </c>
      <c r="G30" s="1">
        <v>36</v>
      </c>
      <c r="H30" s="1">
        <v>43</v>
      </c>
      <c r="I30" s="1">
        <v>39.5</v>
      </c>
      <c r="J30" s="1"/>
      <c r="K30" s="5">
        <v>27.65</v>
      </c>
      <c r="L30" s="1">
        <v>27</v>
      </c>
    </row>
    <row r="31" spans="1:12" ht="13.5">
      <c r="A31" s="1" t="s">
        <v>70</v>
      </c>
      <c r="B31" s="15" t="s">
        <v>10</v>
      </c>
      <c r="C31" s="12" t="s">
        <v>11</v>
      </c>
      <c r="D31" s="7" t="s">
        <v>12</v>
      </c>
      <c r="E31" s="7" t="s">
        <v>13</v>
      </c>
      <c r="F31" s="7" t="s">
        <v>71</v>
      </c>
      <c r="G31" s="1">
        <v>37</v>
      </c>
      <c r="H31" s="1">
        <v>40</v>
      </c>
      <c r="I31" s="1">
        <v>38.5</v>
      </c>
      <c r="J31" s="1">
        <v>1</v>
      </c>
      <c r="K31" s="5">
        <v>27.65</v>
      </c>
      <c r="L31" s="1">
        <v>27</v>
      </c>
    </row>
    <row r="32" spans="1:12" ht="13.5">
      <c r="A32" s="1" t="s">
        <v>72</v>
      </c>
      <c r="B32" s="15" t="s">
        <v>10</v>
      </c>
      <c r="C32" s="12" t="s">
        <v>11</v>
      </c>
      <c r="D32" s="7" t="s">
        <v>12</v>
      </c>
      <c r="E32" s="7" t="s">
        <v>13</v>
      </c>
      <c r="F32" s="7" t="s">
        <v>73</v>
      </c>
      <c r="G32" s="1">
        <v>34</v>
      </c>
      <c r="H32" s="1">
        <v>42</v>
      </c>
      <c r="I32" s="1">
        <v>38</v>
      </c>
      <c r="J32" s="1">
        <v>1</v>
      </c>
      <c r="K32" s="5">
        <v>27.299999999999997</v>
      </c>
      <c r="L32" s="1">
        <v>30</v>
      </c>
    </row>
    <row r="33" spans="1:12" ht="13.5">
      <c r="A33" s="1" t="s">
        <v>74</v>
      </c>
      <c r="B33" s="15" t="s">
        <v>20</v>
      </c>
      <c r="C33" s="12" t="s">
        <v>11</v>
      </c>
      <c r="D33" s="7" t="s">
        <v>12</v>
      </c>
      <c r="E33" s="7" t="s">
        <v>13</v>
      </c>
      <c r="F33" s="7" t="s">
        <v>75</v>
      </c>
      <c r="G33" s="1">
        <v>38</v>
      </c>
      <c r="H33" s="1">
        <v>39</v>
      </c>
      <c r="I33" s="1">
        <v>38.5</v>
      </c>
      <c r="J33" s="1"/>
      <c r="K33" s="5">
        <v>26.95</v>
      </c>
      <c r="L33" s="1">
        <v>31</v>
      </c>
    </row>
    <row r="34" spans="1:12" ht="13.5">
      <c r="A34" s="1" t="s">
        <v>76</v>
      </c>
      <c r="B34" s="15" t="s">
        <v>10</v>
      </c>
      <c r="C34" s="12" t="s">
        <v>11</v>
      </c>
      <c r="D34" s="7" t="s">
        <v>12</v>
      </c>
      <c r="E34" s="7" t="s">
        <v>13</v>
      </c>
      <c r="F34" s="7" t="s">
        <v>77</v>
      </c>
      <c r="G34" s="1">
        <v>36</v>
      </c>
      <c r="H34" s="1">
        <v>41</v>
      </c>
      <c r="I34" s="1">
        <v>38.5</v>
      </c>
      <c r="J34" s="1"/>
      <c r="K34" s="5">
        <v>26.95</v>
      </c>
      <c r="L34" s="1">
        <v>31</v>
      </c>
    </row>
    <row r="35" spans="1:12" ht="13.5">
      <c r="A35" s="1" t="s">
        <v>78</v>
      </c>
      <c r="B35" s="15" t="s">
        <v>20</v>
      </c>
      <c r="C35" s="12" t="s">
        <v>11</v>
      </c>
      <c r="D35" s="7" t="s">
        <v>12</v>
      </c>
      <c r="E35" s="7" t="s">
        <v>13</v>
      </c>
      <c r="F35" s="7" t="s">
        <v>79</v>
      </c>
      <c r="G35" s="1">
        <v>41</v>
      </c>
      <c r="H35" s="1">
        <v>34</v>
      </c>
      <c r="I35" s="1">
        <v>37.5</v>
      </c>
      <c r="J35" s="1">
        <v>1</v>
      </c>
      <c r="K35" s="5">
        <v>26.95</v>
      </c>
      <c r="L35" s="1">
        <v>31</v>
      </c>
    </row>
    <row r="36" spans="1:12" ht="13.5">
      <c r="A36" s="1" t="s">
        <v>80</v>
      </c>
      <c r="B36" s="15" t="s">
        <v>10</v>
      </c>
      <c r="C36" s="12" t="s">
        <v>11</v>
      </c>
      <c r="D36" s="7" t="s">
        <v>12</v>
      </c>
      <c r="E36" s="7" t="s">
        <v>13</v>
      </c>
      <c r="F36" s="7" t="s">
        <v>81</v>
      </c>
      <c r="G36" s="1">
        <v>42</v>
      </c>
      <c r="H36" s="1">
        <v>33</v>
      </c>
      <c r="I36" s="1">
        <v>37.5</v>
      </c>
      <c r="J36" s="1">
        <v>1</v>
      </c>
      <c r="K36" s="5">
        <v>26.95</v>
      </c>
      <c r="L36" s="1">
        <v>31</v>
      </c>
    </row>
    <row r="37" spans="1:12" ht="13.5">
      <c r="A37" s="1" t="s">
        <v>82</v>
      </c>
      <c r="B37" s="15" t="s">
        <v>10</v>
      </c>
      <c r="C37" s="12" t="s">
        <v>11</v>
      </c>
      <c r="D37" s="7" t="s">
        <v>12</v>
      </c>
      <c r="E37" s="7" t="s">
        <v>13</v>
      </c>
      <c r="F37" s="7" t="s">
        <v>83</v>
      </c>
      <c r="G37" s="1">
        <v>37</v>
      </c>
      <c r="H37" s="1">
        <v>38</v>
      </c>
      <c r="I37" s="1">
        <v>37.5</v>
      </c>
      <c r="J37" s="1">
        <v>1</v>
      </c>
      <c r="K37" s="5">
        <v>26.95</v>
      </c>
      <c r="L37" s="1">
        <v>31</v>
      </c>
    </row>
    <row r="38" spans="1:12" ht="13.5">
      <c r="A38" s="1" t="s">
        <v>84</v>
      </c>
      <c r="B38" s="15" t="s">
        <v>10</v>
      </c>
      <c r="C38" s="12" t="s">
        <v>11</v>
      </c>
      <c r="D38" s="7" t="s">
        <v>12</v>
      </c>
      <c r="E38" s="7" t="s">
        <v>13</v>
      </c>
      <c r="F38" s="7" t="s">
        <v>85</v>
      </c>
      <c r="G38" s="1">
        <v>37</v>
      </c>
      <c r="H38" s="1">
        <v>39</v>
      </c>
      <c r="I38" s="1">
        <v>38</v>
      </c>
      <c r="J38" s="1"/>
      <c r="K38" s="5">
        <v>26.599999999999998</v>
      </c>
      <c r="L38" s="1">
        <v>36</v>
      </c>
    </row>
    <row r="39" spans="1:12" ht="13.5">
      <c r="A39" s="1" t="s">
        <v>86</v>
      </c>
      <c r="B39" s="15" t="s">
        <v>20</v>
      </c>
      <c r="C39" s="12" t="s">
        <v>11</v>
      </c>
      <c r="D39" s="7" t="s">
        <v>12</v>
      </c>
      <c r="E39" s="7" t="s">
        <v>13</v>
      </c>
      <c r="F39" s="7" t="s">
        <v>87</v>
      </c>
      <c r="G39" s="1">
        <v>32</v>
      </c>
      <c r="H39" s="1">
        <v>44</v>
      </c>
      <c r="I39" s="1">
        <v>38</v>
      </c>
      <c r="J39" s="1"/>
      <c r="K39" s="5">
        <v>26.599999999999998</v>
      </c>
      <c r="L39" s="1">
        <v>36</v>
      </c>
    </row>
    <row r="40" spans="1:12" ht="13.5">
      <c r="A40" s="1" t="s">
        <v>88</v>
      </c>
      <c r="B40" s="15" t="s">
        <v>10</v>
      </c>
      <c r="C40" s="12" t="s">
        <v>11</v>
      </c>
      <c r="D40" s="7" t="s">
        <v>12</v>
      </c>
      <c r="E40" s="7" t="s">
        <v>13</v>
      </c>
      <c r="F40" s="7" t="s">
        <v>89</v>
      </c>
      <c r="G40" s="1">
        <v>36</v>
      </c>
      <c r="H40" s="1">
        <v>38</v>
      </c>
      <c r="I40" s="1">
        <v>37</v>
      </c>
      <c r="J40" s="1">
        <v>1</v>
      </c>
      <c r="K40" s="5">
        <v>26.599999999999998</v>
      </c>
      <c r="L40" s="1">
        <v>36</v>
      </c>
    </row>
    <row r="41" spans="1:12" ht="13.5">
      <c r="A41" s="1" t="s">
        <v>90</v>
      </c>
      <c r="B41" s="15" t="s">
        <v>10</v>
      </c>
      <c r="C41" s="12" t="s">
        <v>11</v>
      </c>
      <c r="D41" s="7" t="s">
        <v>12</v>
      </c>
      <c r="E41" s="7" t="s">
        <v>13</v>
      </c>
      <c r="F41" s="7" t="s">
        <v>91</v>
      </c>
      <c r="G41" s="1">
        <v>36</v>
      </c>
      <c r="H41" s="1">
        <v>38</v>
      </c>
      <c r="I41" s="1">
        <v>37</v>
      </c>
      <c r="J41" s="1">
        <v>1</v>
      </c>
      <c r="K41" s="5">
        <v>26.599999999999998</v>
      </c>
      <c r="L41" s="1">
        <v>36</v>
      </c>
    </row>
  </sheetData>
  <sheetProtection/>
  <mergeCells count="1">
    <mergeCell ref="A1:L1"/>
  </mergeCells>
  <printOptions/>
  <pageMargins left="0.8" right="0.43" top="0.76" bottom="1.09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8">
      <selection activeCell="A3" sqref="A3:A43"/>
    </sheetView>
  </sheetViews>
  <sheetFormatPr defaultColWidth="9.140625" defaultRowHeight="15"/>
  <cols>
    <col min="2" max="2" width="2.28125" style="16" customWidth="1"/>
    <col min="3" max="3" width="12.8515625" style="19" customWidth="1"/>
    <col min="4" max="4" width="8.7109375" style="8" customWidth="1"/>
    <col min="5" max="5" width="5.00390625" style="8" customWidth="1"/>
    <col min="6" max="6" width="11.57421875" style="8" customWidth="1"/>
    <col min="8" max="8" width="7.421875" style="0" customWidth="1"/>
    <col min="9" max="9" width="5.421875" style="0" customWidth="1"/>
    <col min="10" max="10" width="4.8515625" style="6" customWidth="1"/>
    <col min="11" max="11" width="6.421875" style="0" customWidth="1"/>
    <col min="12" max="12" width="6.7109375" style="0" customWidth="1"/>
  </cols>
  <sheetData>
    <row r="1" spans="1:12" ht="18.75">
      <c r="A1" s="21" t="s">
        <v>464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0.5">
      <c r="A2" s="1" t="s">
        <v>0</v>
      </c>
      <c r="B2" s="17" t="s">
        <v>1</v>
      </c>
      <c r="C2" s="1" t="s">
        <v>2</v>
      </c>
      <c r="D2" s="7" t="s">
        <v>3</v>
      </c>
      <c r="E2" s="9" t="s">
        <v>4</v>
      </c>
      <c r="F2" s="7" t="s">
        <v>5</v>
      </c>
      <c r="G2" s="9" t="s">
        <v>469</v>
      </c>
      <c r="H2" s="10" t="s">
        <v>470</v>
      </c>
      <c r="I2" s="11" t="s">
        <v>471</v>
      </c>
      <c r="J2" s="11" t="s">
        <v>472</v>
      </c>
      <c r="K2" s="11" t="s">
        <v>473</v>
      </c>
      <c r="L2" s="3" t="s">
        <v>92</v>
      </c>
    </row>
    <row r="3" spans="1:12" ht="15.75" customHeight="1">
      <c r="A3" s="1" t="s">
        <v>93</v>
      </c>
      <c r="B3" s="15" t="s">
        <v>20</v>
      </c>
      <c r="C3" s="18" t="s">
        <v>94</v>
      </c>
      <c r="D3" s="7" t="s">
        <v>95</v>
      </c>
      <c r="E3" s="7" t="s">
        <v>96</v>
      </c>
      <c r="F3" s="7" t="s">
        <v>97</v>
      </c>
      <c r="G3" s="1">
        <v>53</v>
      </c>
      <c r="H3" s="1">
        <v>69</v>
      </c>
      <c r="I3" s="4">
        <v>61</v>
      </c>
      <c r="J3" s="1"/>
      <c r="K3" s="5">
        <v>42.699999999999996</v>
      </c>
      <c r="L3" s="1">
        <v>1</v>
      </c>
    </row>
    <row r="4" spans="1:12" ht="15.75" customHeight="1">
      <c r="A4" s="1" t="s">
        <v>98</v>
      </c>
      <c r="B4" s="15" t="s">
        <v>10</v>
      </c>
      <c r="C4" s="18" t="s">
        <v>94</v>
      </c>
      <c r="D4" s="7" t="s">
        <v>95</v>
      </c>
      <c r="E4" s="7" t="s">
        <v>96</v>
      </c>
      <c r="F4" s="7" t="s">
        <v>99</v>
      </c>
      <c r="G4" s="1">
        <v>53</v>
      </c>
      <c r="H4" s="1">
        <v>63</v>
      </c>
      <c r="I4" s="4">
        <v>58</v>
      </c>
      <c r="J4" s="1"/>
      <c r="K4" s="5">
        <v>40.599999999999994</v>
      </c>
      <c r="L4" s="1">
        <v>2</v>
      </c>
    </row>
    <row r="5" spans="1:12" ht="15.75" customHeight="1">
      <c r="A5" s="1" t="s">
        <v>100</v>
      </c>
      <c r="B5" s="15" t="s">
        <v>10</v>
      </c>
      <c r="C5" s="18" t="s">
        <v>94</v>
      </c>
      <c r="D5" s="7" t="s">
        <v>95</v>
      </c>
      <c r="E5" s="7" t="s">
        <v>96</v>
      </c>
      <c r="F5" s="7" t="s">
        <v>101</v>
      </c>
      <c r="G5" s="1">
        <v>51</v>
      </c>
      <c r="H5" s="1">
        <v>58</v>
      </c>
      <c r="I5" s="4">
        <v>54.5</v>
      </c>
      <c r="J5" s="1"/>
      <c r="K5" s="5">
        <v>38.15</v>
      </c>
      <c r="L5" s="1">
        <v>3</v>
      </c>
    </row>
    <row r="6" spans="1:12" ht="15.75" customHeight="1">
      <c r="A6" s="1" t="s">
        <v>102</v>
      </c>
      <c r="B6" s="15" t="s">
        <v>10</v>
      </c>
      <c r="C6" s="18" t="s">
        <v>94</v>
      </c>
      <c r="D6" s="7" t="s">
        <v>95</v>
      </c>
      <c r="E6" s="7" t="s">
        <v>96</v>
      </c>
      <c r="F6" s="7" t="s">
        <v>103</v>
      </c>
      <c r="G6" s="1">
        <v>49</v>
      </c>
      <c r="H6" s="1">
        <v>57</v>
      </c>
      <c r="I6" s="4">
        <v>53</v>
      </c>
      <c r="J6" s="1"/>
      <c r="K6" s="5">
        <v>37.099999999999994</v>
      </c>
      <c r="L6" s="1">
        <v>4</v>
      </c>
    </row>
    <row r="7" spans="1:12" ht="15.75" customHeight="1">
      <c r="A7" s="1" t="s">
        <v>104</v>
      </c>
      <c r="B7" s="15" t="s">
        <v>10</v>
      </c>
      <c r="C7" s="18" t="s">
        <v>94</v>
      </c>
      <c r="D7" s="7" t="s">
        <v>95</v>
      </c>
      <c r="E7" s="7" t="s">
        <v>96</v>
      </c>
      <c r="F7" s="7" t="s">
        <v>105</v>
      </c>
      <c r="G7" s="1">
        <v>56</v>
      </c>
      <c r="H7" s="1">
        <v>49</v>
      </c>
      <c r="I7" s="4">
        <v>52.5</v>
      </c>
      <c r="J7" s="1"/>
      <c r="K7" s="5">
        <v>36.75</v>
      </c>
      <c r="L7" s="1">
        <v>5</v>
      </c>
    </row>
    <row r="8" spans="1:12" ht="15.75" customHeight="1">
      <c r="A8" s="1" t="s">
        <v>106</v>
      </c>
      <c r="B8" s="15" t="s">
        <v>20</v>
      </c>
      <c r="C8" s="18" t="s">
        <v>94</v>
      </c>
      <c r="D8" s="7" t="s">
        <v>95</v>
      </c>
      <c r="E8" s="7" t="s">
        <v>96</v>
      </c>
      <c r="F8" s="7" t="s">
        <v>107</v>
      </c>
      <c r="G8" s="1">
        <v>54</v>
      </c>
      <c r="H8" s="1">
        <v>50</v>
      </c>
      <c r="I8" s="4">
        <v>52</v>
      </c>
      <c r="J8" s="1"/>
      <c r="K8" s="5">
        <v>36.4</v>
      </c>
      <c r="L8" s="1">
        <v>6</v>
      </c>
    </row>
    <row r="9" spans="1:12" ht="15.75" customHeight="1">
      <c r="A9" s="1" t="s">
        <v>108</v>
      </c>
      <c r="B9" s="15" t="s">
        <v>20</v>
      </c>
      <c r="C9" s="18" t="s">
        <v>94</v>
      </c>
      <c r="D9" s="7" t="s">
        <v>95</v>
      </c>
      <c r="E9" s="7" t="s">
        <v>96</v>
      </c>
      <c r="F9" s="7" t="s">
        <v>109</v>
      </c>
      <c r="G9" s="1">
        <v>33</v>
      </c>
      <c r="H9" s="1">
        <v>71</v>
      </c>
      <c r="I9" s="4">
        <v>52</v>
      </c>
      <c r="J9" s="1"/>
      <c r="K9" s="5">
        <v>36.4</v>
      </c>
      <c r="L9" s="1">
        <v>6</v>
      </c>
    </row>
    <row r="10" spans="1:12" ht="15.75" customHeight="1">
      <c r="A10" s="1" t="s">
        <v>110</v>
      </c>
      <c r="B10" s="15" t="s">
        <v>10</v>
      </c>
      <c r="C10" s="18" t="s">
        <v>94</v>
      </c>
      <c r="D10" s="7" t="s">
        <v>95</v>
      </c>
      <c r="E10" s="7" t="s">
        <v>96</v>
      </c>
      <c r="F10" s="7" t="s">
        <v>111</v>
      </c>
      <c r="G10" s="1">
        <v>55</v>
      </c>
      <c r="H10" s="1">
        <v>48</v>
      </c>
      <c r="I10" s="4">
        <v>51.5</v>
      </c>
      <c r="J10" s="1"/>
      <c r="K10" s="5">
        <v>36.05</v>
      </c>
      <c r="L10" s="1">
        <v>8</v>
      </c>
    </row>
    <row r="11" spans="1:12" ht="15.75" customHeight="1">
      <c r="A11" s="1" t="s">
        <v>112</v>
      </c>
      <c r="B11" s="15" t="s">
        <v>20</v>
      </c>
      <c r="C11" s="18" t="s">
        <v>94</v>
      </c>
      <c r="D11" s="7" t="s">
        <v>95</v>
      </c>
      <c r="E11" s="7" t="s">
        <v>96</v>
      </c>
      <c r="F11" s="7" t="s">
        <v>113</v>
      </c>
      <c r="G11" s="1">
        <v>51</v>
      </c>
      <c r="H11" s="1">
        <v>45</v>
      </c>
      <c r="I11" s="4">
        <v>48</v>
      </c>
      <c r="J11" s="1"/>
      <c r="K11" s="5">
        <v>33.599999999999994</v>
      </c>
      <c r="L11" s="1">
        <v>9</v>
      </c>
    </row>
    <row r="12" spans="1:12" ht="15.75" customHeight="1">
      <c r="A12" s="1" t="s">
        <v>114</v>
      </c>
      <c r="B12" s="15" t="s">
        <v>10</v>
      </c>
      <c r="C12" s="18" t="s">
        <v>94</v>
      </c>
      <c r="D12" s="7" t="s">
        <v>95</v>
      </c>
      <c r="E12" s="7" t="s">
        <v>96</v>
      </c>
      <c r="F12" s="7" t="s">
        <v>115</v>
      </c>
      <c r="G12" s="1">
        <v>50</v>
      </c>
      <c r="H12" s="1">
        <v>44</v>
      </c>
      <c r="I12" s="4">
        <v>47</v>
      </c>
      <c r="J12" s="1">
        <v>1</v>
      </c>
      <c r="K12" s="5">
        <v>33.599999999999994</v>
      </c>
      <c r="L12" s="1">
        <v>9</v>
      </c>
    </row>
    <row r="13" spans="1:12" ht="15.75" customHeight="1">
      <c r="A13" s="1" t="s">
        <v>116</v>
      </c>
      <c r="B13" s="15" t="s">
        <v>10</v>
      </c>
      <c r="C13" s="18" t="s">
        <v>94</v>
      </c>
      <c r="D13" s="7" t="s">
        <v>95</v>
      </c>
      <c r="E13" s="7" t="s">
        <v>96</v>
      </c>
      <c r="F13" s="7" t="s">
        <v>117</v>
      </c>
      <c r="G13" s="1">
        <v>51</v>
      </c>
      <c r="H13" s="1">
        <v>42</v>
      </c>
      <c r="I13" s="4">
        <v>46.5</v>
      </c>
      <c r="J13" s="1"/>
      <c r="K13" s="5">
        <v>32.55</v>
      </c>
      <c r="L13" s="1">
        <v>11</v>
      </c>
    </row>
    <row r="14" spans="1:12" ht="15.75" customHeight="1">
      <c r="A14" s="1" t="s">
        <v>118</v>
      </c>
      <c r="B14" s="15" t="s">
        <v>10</v>
      </c>
      <c r="C14" s="18" t="s">
        <v>94</v>
      </c>
      <c r="D14" s="7" t="s">
        <v>95</v>
      </c>
      <c r="E14" s="7" t="s">
        <v>96</v>
      </c>
      <c r="F14" s="7" t="s">
        <v>119</v>
      </c>
      <c r="G14" s="1">
        <v>33</v>
      </c>
      <c r="H14" s="1">
        <v>55</v>
      </c>
      <c r="I14" s="4">
        <v>44</v>
      </c>
      <c r="J14" s="1">
        <v>1</v>
      </c>
      <c r="K14" s="5">
        <v>31.499999999999996</v>
      </c>
      <c r="L14" s="1">
        <v>12</v>
      </c>
    </row>
    <row r="15" spans="1:12" ht="15.75" customHeight="1">
      <c r="A15" s="1" t="s">
        <v>120</v>
      </c>
      <c r="B15" s="15" t="s">
        <v>10</v>
      </c>
      <c r="C15" s="18" t="s">
        <v>94</v>
      </c>
      <c r="D15" s="7" t="s">
        <v>95</v>
      </c>
      <c r="E15" s="7" t="s">
        <v>96</v>
      </c>
      <c r="F15" s="7" t="s">
        <v>121</v>
      </c>
      <c r="G15" s="1">
        <v>47</v>
      </c>
      <c r="H15" s="1">
        <v>37</v>
      </c>
      <c r="I15" s="4">
        <v>42</v>
      </c>
      <c r="J15" s="1">
        <v>1</v>
      </c>
      <c r="K15" s="5">
        <v>30.099999999999998</v>
      </c>
      <c r="L15" s="1">
        <v>13</v>
      </c>
    </row>
    <row r="16" spans="1:12" ht="15.75" customHeight="1">
      <c r="A16" s="1" t="s">
        <v>122</v>
      </c>
      <c r="B16" s="15" t="s">
        <v>20</v>
      </c>
      <c r="C16" s="18" t="s">
        <v>94</v>
      </c>
      <c r="D16" s="7" t="s">
        <v>95</v>
      </c>
      <c r="E16" s="7" t="s">
        <v>96</v>
      </c>
      <c r="F16" s="7" t="s">
        <v>123</v>
      </c>
      <c r="G16" s="1">
        <v>38</v>
      </c>
      <c r="H16" s="1">
        <v>45</v>
      </c>
      <c r="I16" s="4">
        <v>41.5</v>
      </c>
      <c r="J16" s="1">
        <v>1</v>
      </c>
      <c r="K16" s="5">
        <v>29.749999999999996</v>
      </c>
      <c r="L16" s="1">
        <v>14</v>
      </c>
    </row>
    <row r="17" spans="1:12" ht="15.75" customHeight="1">
      <c r="A17" s="1" t="s">
        <v>124</v>
      </c>
      <c r="B17" s="15" t="s">
        <v>10</v>
      </c>
      <c r="C17" s="18" t="s">
        <v>94</v>
      </c>
      <c r="D17" s="7" t="s">
        <v>95</v>
      </c>
      <c r="E17" s="7" t="s">
        <v>96</v>
      </c>
      <c r="F17" s="7" t="s">
        <v>125</v>
      </c>
      <c r="G17" s="1">
        <v>43</v>
      </c>
      <c r="H17" s="1">
        <v>40</v>
      </c>
      <c r="I17" s="4">
        <v>41.5</v>
      </c>
      <c r="J17" s="1">
        <v>1</v>
      </c>
      <c r="K17" s="5">
        <v>29.749999999999996</v>
      </c>
      <c r="L17" s="1">
        <v>14</v>
      </c>
    </row>
    <row r="18" spans="1:12" ht="15.75" customHeight="1">
      <c r="A18" s="1" t="s">
        <v>126</v>
      </c>
      <c r="B18" s="15" t="s">
        <v>20</v>
      </c>
      <c r="C18" s="18" t="s">
        <v>94</v>
      </c>
      <c r="D18" s="7" t="s">
        <v>95</v>
      </c>
      <c r="E18" s="7" t="s">
        <v>96</v>
      </c>
      <c r="F18" s="7" t="s">
        <v>127</v>
      </c>
      <c r="G18" s="1">
        <v>44</v>
      </c>
      <c r="H18" s="1">
        <v>38</v>
      </c>
      <c r="I18" s="4">
        <v>41</v>
      </c>
      <c r="J18" s="1">
        <v>1</v>
      </c>
      <c r="K18" s="5">
        <v>29.4</v>
      </c>
      <c r="L18" s="1">
        <v>16</v>
      </c>
    </row>
    <row r="19" spans="1:12" ht="15.75" customHeight="1">
      <c r="A19" s="1" t="s">
        <v>128</v>
      </c>
      <c r="B19" s="15" t="s">
        <v>10</v>
      </c>
      <c r="C19" s="18" t="s">
        <v>94</v>
      </c>
      <c r="D19" s="7" t="s">
        <v>95</v>
      </c>
      <c r="E19" s="7" t="s">
        <v>96</v>
      </c>
      <c r="F19" s="7" t="s">
        <v>129</v>
      </c>
      <c r="G19" s="1">
        <v>45</v>
      </c>
      <c r="H19" s="1">
        <v>36</v>
      </c>
      <c r="I19" s="4">
        <v>40.5</v>
      </c>
      <c r="J19" s="1">
        <v>1</v>
      </c>
      <c r="K19" s="5">
        <v>29.049999999999997</v>
      </c>
      <c r="L19" s="1">
        <v>17</v>
      </c>
    </row>
    <row r="20" spans="1:12" ht="15.75" customHeight="1">
      <c r="A20" s="1" t="s">
        <v>130</v>
      </c>
      <c r="B20" s="15" t="s">
        <v>20</v>
      </c>
      <c r="C20" s="18" t="s">
        <v>94</v>
      </c>
      <c r="D20" s="7" t="s">
        <v>95</v>
      </c>
      <c r="E20" s="7" t="s">
        <v>96</v>
      </c>
      <c r="F20" s="7" t="s">
        <v>131</v>
      </c>
      <c r="G20" s="1">
        <v>47</v>
      </c>
      <c r="H20" s="1">
        <v>35</v>
      </c>
      <c r="I20" s="4">
        <v>41</v>
      </c>
      <c r="J20" s="1"/>
      <c r="K20" s="5">
        <v>28.7</v>
      </c>
      <c r="L20" s="1">
        <v>18</v>
      </c>
    </row>
    <row r="21" spans="1:12" ht="15.75" customHeight="1">
      <c r="A21" s="1" t="s">
        <v>132</v>
      </c>
      <c r="B21" s="15" t="s">
        <v>20</v>
      </c>
      <c r="C21" s="18" t="s">
        <v>94</v>
      </c>
      <c r="D21" s="7" t="s">
        <v>95</v>
      </c>
      <c r="E21" s="7" t="s">
        <v>96</v>
      </c>
      <c r="F21" s="7" t="s">
        <v>133</v>
      </c>
      <c r="G21" s="1">
        <v>45</v>
      </c>
      <c r="H21" s="1">
        <v>35</v>
      </c>
      <c r="I21" s="4">
        <v>40</v>
      </c>
      <c r="J21" s="1">
        <v>1</v>
      </c>
      <c r="K21" s="5">
        <v>28.7</v>
      </c>
      <c r="L21" s="1">
        <v>18</v>
      </c>
    </row>
    <row r="22" spans="1:12" ht="15.75" customHeight="1">
      <c r="A22" s="1" t="s">
        <v>134</v>
      </c>
      <c r="B22" s="15" t="s">
        <v>20</v>
      </c>
      <c r="C22" s="18" t="s">
        <v>94</v>
      </c>
      <c r="D22" s="7" t="s">
        <v>95</v>
      </c>
      <c r="E22" s="7" t="s">
        <v>96</v>
      </c>
      <c r="F22" s="7" t="s">
        <v>135</v>
      </c>
      <c r="G22" s="1">
        <v>45</v>
      </c>
      <c r="H22" s="1">
        <v>35</v>
      </c>
      <c r="I22" s="4">
        <v>40</v>
      </c>
      <c r="J22" s="1"/>
      <c r="K22" s="5">
        <v>28</v>
      </c>
      <c r="L22" s="1">
        <v>20</v>
      </c>
    </row>
    <row r="23" spans="1:12" ht="15.75" customHeight="1">
      <c r="A23" s="1" t="s">
        <v>136</v>
      </c>
      <c r="B23" s="15" t="s">
        <v>10</v>
      </c>
      <c r="C23" s="18" t="s">
        <v>94</v>
      </c>
      <c r="D23" s="7" t="s">
        <v>95</v>
      </c>
      <c r="E23" s="7" t="s">
        <v>96</v>
      </c>
      <c r="F23" s="7" t="s">
        <v>137</v>
      </c>
      <c r="G23" s="1">
        <v>46</v>
      </c>
      <c r="H23" s="1">
        <v>30</v>
      </c>
      <c r="I23" s="4">
        <v>38</v>
      </c>
      <c r="J23" s="1">
        <v>1</v>
      </c>
      <c r="K23" s="5">
        <v>27.299999999999997</v>
      </c>
      <c r="L23" s="1">
        <v>21</v>
      </c>
    </row>
    <row r="24" spans="1:12" ht="15.75" customHeight="1">
      <c r="A24" s="1" t="s">
        <v>138</v>
      </c>
      <c r="B24" s="15" t="s">
        <v>10</v>
      </c>
      <c r="C24" s="18" t="s">
        <v>94</v>
      </c>
      <c r="D24" s="7" t="s">
        <v>95</v>
      </c>
      <c r="E24" s="7" t="s">
        <v>96</v>
      </c>
      <c r="F24" s="7" t="s">
        <v>139</v>
      </c>
      <c r="G24" s="1">
        <v>43</v>
      </c>
      <c r="H24" s="1">
        <v>33</v>
      </c>
      <c r="I24" s="4">
        <v>38</v>
      </c>
      <c r="J24" s="1">
        <v>1</v>
      </c>
      <c r="K24" s="5">
        <v>27.299999999999997</v>
      </c>
      <c r="L24" s="1">
        <v>21</v>
      </c>
    </row>
    <row r="25" spans="1:12" ht="15.75" customHeight="1">
      <c r="A25" s="1" t="s">
        <v>140</v>
      </c>
      <c r="B25" s="15" t="s">
        <v>10</v>
      </c>
      <c r="C25" s="18" t="s">
        <v>94</v>
      </c>
      <c r="D25" s="7" t="s">
        <v>95</v>
      </c>
      <c r="E25" s="7" t="s">
        <v>96</v>
      </c>
      <c r="F25" s="7" t="s">
        <v>141</v>
      </c>
      <c r="G25" s="1">
        <v>35</v>
      </c>
      <c r="H25" s="1">
        <v>41</v>
      </c>
      <c r="I25" s="4">
        <v>38</v>
      </c>
      <c r="J25" s="1">
        <v>1</v>
      </c>
      <c r="K25" s="5">
        <v>27.299999999999997</v>
      </c>
      <c r="L25" s="1">
        <v>21</v>
      </c>
    </row>
    <row r="26" spans="1:12" ht="15.75" customHeight="1">
      <c r="A26" s="1" t="s">
        <v>142</v>
      </c>
      <c r="B26" s="15" t="s">
        <v>10</v>
      </c>
      <c r="C26" s="18" t="s">
        <v>94</v>
      </c>
      <c r="D26" s="7" t="s">
        <v>95</v>
      </c>
      <c r="E26" s="7" t="s">
        <v>96</v>
      </c>
      <c r="F26" s="7" t="s">
        <v>143</v>
      </c>
      <c r="G26" s="1">
        <v>47</v>
      </c>
      <c r="H26" s="1">
        <v>28</v>
      </c>
      <c r="I26" s="4">
        <v>37.5</v>
      </c>
      <c r="J26" s="1">
        <v>1</v>
      </c>
      <c r="K26" s="5">
        <v>26.95</v>
      </c>
      <c r="L26" s="1">
        <v>24</v>
      </c>
    </row>
    <row r="27" spans="1:12" ht="15.75" customHeight="1">
      <c r="A27" s="1" t="s">
        <v>144</v>
      </c>
      <c r="B27" s="15" t="s">
        <v>10</v>
      </c>
      <c r="C27" s="18" t="s">
        <v>94</v>
      </c>
      <c r="D27" s="7" t="s">
        <v>95</v>
      </c>
      <c r="E27" s="7" t="s">
        <v>96</v>
      </c>
      <c r="F27" s="7" t="s">
        <v>145</v>
      </c>
      <c r="G27" s="1">
        <v>30</v>
      </c>
      <c r="H27" s="1">
        <v>44</v>
      </c>
      <c r="I27" s="4">
        <v>37</v>
      </c>
      <c r="J27" s="1">
        <v>1</v>
      </c>
      <c r="K27" s="5">
        <v>26.599999999999998</v>
      </c>
      <c r="L27" s="1">
        <v>25</v>
      </c>
    </row>
    <row r="28" spans="1:12" ht="15.75" customHeight="1">
      <c r="A28" s="1" t="s">
        <v>146</v>
      </c>
      <c r="B28" s="15" t="s">
        <v>20</v>
      </c>
      <c r="C28" s="18" t="s">
        <v>94</v>
      </c>
      <c r="D28" s="7" t="s">
        <v>95</v>
      </c>
      <c r="E28" s="7" t="s">
        <v>96</v>
      </c>
      <c r="F28" s="7" t="s">
        <v>147</v>
      </c>
      <c r="G28" s="1">
        <v>41</v>
      </c>
      <c r="H28" s="1">
        <v>31</v>
      </c>
      <c r="I28" s="4">
        <v>36</v>
      </c>
      <c r="J28" s="1">
        <v>1</v>
      </c>
      <c r="K28" s="5">
        <v>25.9</v>
      </c>
      <c r="L28" s="1">
        <v>26</v>
      </c>
    </row>
    <row r="29" spans="1:12" ht="15.75" customHeight="1">
      <c r="A29" s="1" t="s">
        <v>148</v>
      </c>
      <c r="B29" s="15" t="s">
        <v>10</v>
      </c>
      <c r="C29" s="18" t="s">
        <v>94</v>
      </c>
      <c r="D29" s="7" t="s">
        <v>95</v>
      </c>
      <c r="E29" s="7" t="s">
        <v>96</v>
      </c>
      <c r="F29" s="7" t="s">
        <v>149</v>
      </c>
      <c r="G29" s="1">
        <v>35</v>
      </c>
      <c r="H29" s="1">
        <v>36</v>
      </c>
      <c r="I29" s="4">
        <v>35.5</v>
      </c>
      <c r="J29" s="1">
        <v>1</v>
      </c>
      <c r="K29" s="5">
        <v>25.549999999999997</v>
      </c>
      <c r="L29" s="1">
        <v>27</v>
      </c>
    </row>
    <row r="30" spans="1:12" ht="15.75" customHeight="1">
      <c r="A30" s="1" t="s">
        <v>150</v>
      </c>
      <c r="B30" s="15" t="s">
        <v>10</v>
      </c>
      <c r="C30" s="18" t="s">
        <v>94</v>
      </c>
      <c r="D30" s="7" t="s">
        <v>95</v>
      </c>
      <c r="E30" s="7" t="s">
        <v>96</v>
      </c>
      <c r="F30" s="7" t="s">
        <v>151</v>
      </c>
      <c r="G30" s="1">
        <v>30</v>
      </c>
      <c r="H30" s="1">
        <v>41</v>
      </c>
      <c r="I30" s="4">
        <v>35.5</v>
      </c>
      <c r="J30" s="1">
        <v>1</v>
      </c>
      <c r="K30" s="5">
        <v>25.549999999999997</v>
      </c>
      <c r="L30" s="1">
        <v>27</v>
      </c>
    </row>
    <row r="31" spans="1:12" ht="15.75" customHeight="1">
      <c r="A31" s="1" t="s">
        <v>152</v>
      </c>
      <c r="B31" s="15" t="s">
        <v>10</v>
      </c>
      <c r="C31" s="18" t="s">
        <v>94</v>
      </c>
      <c r="D31" s="7" t="s">
        <v>95</v>
      </c>
      <c r="E31" s="7" t="s">
        <v>96</v>
      </c>
      <c r="F31" s="7" t="s">
        <v>153</v>
      </c>
      <c r="G31" s="1">
        <v>44</v>
      </c>
      <c r="H31" s="1">
        <v>28</v>
      </c>
      <c r="I31" s="4">
        <v>36</v>
      </c>
      <c r="J31" s="1"/>
      <c r="K31" s="5">
        <v>25.2</v>
      </c>
      <c r="L31" s="1">
        <v>29</v>
      </c>
    </row>
    <row r="32" spans="1:12" ht="15.75" customHeight="1">
      <c r="A32" s="1" t="s">
        <v>154</v>
      </c>
      <c r="B32" s="15" t="s">
        <v>20</v>
      </c>
      <c r="C32" s="18" t="s">
        <v>94</v>
      </c>
      <c r="D32" s="7" t="s">
        <v>95</v>
      </c>
      <c r="E32" s="7" t="s">
        <v>96</v>
      </c>
      <c r="F32" s="7" t="s">
        <v>155</v>
      </c>
      <c r="G32" s="1">
        <v>45</v>
      </c>
      <c r="H32" s="1">
        <v>25</v>
      </c>
      <c r="I32" s="4">
        <v>35</v>
      </c>
      <c r="J32" s="1">
        <v>1</v>
      </c>
      <c r="K32" s="5">
        <v>25.2</v>
      </c>
      <c r="L32" s="1">
        <v>29</v>
      </c>
    </row>
    <row r="33" spans="1:12" ht="15.75" customHeight="1">
      <c r="A33" s="1" t="s">
        <v>156</v>
      </c>
      <c r="B33" s="15" t="s">
        <v>10</v>
      </c>
      <c r="C33" s="18" t="s">
        <v>94</v>
      </c>
      <c r="D33" s="7" t="s">
        <v>95</v>
      </c>
      <c r="E33" s="7" t="s">
        <v>96</v>
      </c>
      <c r="F33" s="7" t="s">
        <v>157</v>
      </c>
      <c r="G33" s="1">
        <v>38</v>
      </c>
      <c r="H33" s="1">
        <v>32</v>
      </c>
      <c r="I33" s="4">
        <v>35</v>
      </c>
      <c r="J33" s="1">
        <v>1</v>
      </c>
      <c r="K33" s="5">
        <v>25.2</v>
      </c>
      <c r="L33" s="1">
        <v>29</v>
      </c>
    </row>
    <row r="34" spans="1:12" ht="15.75" customHeight="1">
      <c r="A34" s="1" t="s">
        <v>158</v>
      </c>
      <c r="B34" s="15" t="s">
        <v>10</v>
      </c>
      <c r="C34" s="18" t="s">
        <v>94</v>
      </c>
      <c r="D34" s="7" t="s">
        <v>95</v>
      </c>
      <c r="E34" s="7" t="s">
        <v>96</v>
      </c>
      <c r="F34" s="7" t="s">
        <v>159</v>
      </c>
      <c r="G34" s="1">
        <v>32</v>
      </c>
      <c r="H34" s="1">
        <v>36</v>
      </c>
      <c r="I34" s="4">
        <v>34</v>
      </c>
      <c r="J34" s="1">
        <v>1</v>
      </c>
      <c r="K34" s="5">
        <v>24.5</v>
      </c>
      <c r="L34" s="1">
        <v>32</v>
      </c>
    </row>
    <row r="35" spans="1:12" ht="15.75" customHeight="1">
      <c r="A35" s="1" t="s">
        <v>160</v>
      </c>
      <c r="B35" s="15" t="s">
        <v>10</v>
      </c>
      <c r="C35" s="18" t="s">
        <v>94</v>
      </c>
      <c r="D35" s="7" t="s">
        <v>95</v>
      </c>
      <c r="E35" s="7" t="s">
        <v>96</v>
      </c>
      <c r="F35" s="7" t="s">
        <v>161</v>
      </c>
      <c r="G35" s="1">
        <v>45</v>
      </c>
      <c r="H35" s="1">
        <v>23</v>
      </c>
      <c r="I35" s="4">
        <v>34</v>
      </c>
      <c r="J35" s="1"/>
      <c r="K35" s="5">
        <v>23.799999999999997</v>
      </c>
      <c r="L35" s="1">
        <v>33</v>
      </c>
    </row>
    <row r="36" spans="1:12" ht="15.75" customHeight="1">
      <c r="A36" s="1" t="s">
        <v>162</v>
      </c>
      <c r="B36" s="15" t="s">
        <v>10</v>
      </c>
      <c r="C36" s="18" t="s">
        <v>94</v>
      </c>
      <c r="D36" s="7" t="s">
        <v>95</v>
      </c>
      <c r="E36" s="7" t="s">
        <v>96</v>
      </c>
      <c r="F36" s="7" t="s">
        <v>163</v>
      </c>
      <c r="G36" s="1">
        <v>36</v>
      </c>
      <c r="H36" s="1">
        <v>30</v>
      </c>
      <c r="I36" s="4">
        <v>33</v>
      </c>
      <c r="J36" s="1">
        <v>1</v>
      </c>
      <c r="K36" s="5">
        <v>23.799999999999997</v>
      </c>
      <c r="L36" s="1">
        <v>33</v>
      </c>
    </row>
    <row r="37" spans="1:12" ht="15.75" customHeight="1">
      <c r="A37" s="1" t="s">
        <v>164</v>
      </c>
      <c r="B37" s="15" t="s">
        <v>20</v>
      </c>
      <c r="C37" s="18" t="s">
        <v>94</v>
      </c>
      <c r="D37" s="7" t="s">
        <v>95</v>
      </c>
      <c r="E37" s="7" t="s">
        <v>96</v>
      </c>
      <c r="F37" s="7" t="s">
        <v>165</v>
      </c>
      <c r="G37" s="1">
        <v>42</v>
      </c>
      <c r="H37" s="1">
        <v>25</v>
      </c>
      <c r="I37" s="4">
        <v>33.5</v>
      </c>
      <c r="J37" s="1"/>
      <c r="K37" s="5">
        <v>23.45</v>
      </c>
      <c r="L37" s="1">
        <v>35</v>
      </c>
    </row>
    <row r="38" spans="1:12" ht="15.75" customHeight="1">
      <c r="A38" s="1" t="s">
        <v>166</v>
      </c>
      <c r="B38" s="15" t="s">
        <v>20</v>
      </c>
      <c r="C38" s="18" t="s">
        <v>94</v>
      </c>
      <c r="D38" s="7" t="s">
        <v>95</v>
      </c>
      <c r="E38" s="7" t="s">
        <v>96</v>
      </c>
      <c r="F38" s="7" t="s">
        <v>167</v>
      </c>
      <c r="G38" s="1">
        <v>32</v>
      </c>
      <c r="H38" s="1">
        <v>34</v>
      </c>
      <c r="I38" s="4">
        <v>33</v>
      </c>
      <c r="J38" s="1"/>
      <c r="K38" s="5">
        <v>23.099999999999998</v>
      </c>
      <c r="L38" s="1">
        <v>36</v>
      </c>
    </row>
    <row r="39" spans="1:12" ht="15.75" customHeight="1">
      <c r="A39" s="1" t="s">
        <v>168</v>
      </c>
      <c r="B39" s="15" t="s">
        <v>10</v>
      </c>
      <c r="C39" s="18" t="s">
        <v>94</v>
      </c>
      <c r="D39" s="7" t="s">
        <v>95</v>
      </c>
      <c r="E39" s="7" t="s">
        <v>96</v>
      </c>
      <c r="F39" s="7" t="s">
        <v>169</v>
      </c>
      <c r="G39" s="1">
        <v>23</v>
      </c>
      <c r="H39" s="1">
        <v>40</v>
      </c>
      <c r="I39" s="4">
        <v>31.5</v>
      </c>
      <c r="J39" s="1">
        <v>1</v>
      </c>
      <c r="K39" s="5">
        <v>22.75</v>
      </c>
      <c r="L39" s="1">
        <v>37</v>
      </c>
    </row>
    <row r="40" spans="1:12" ht="15.75" customHeight="1">
      <c r="A40" s="1" t="s">
        <v>170</v>
      </c>
      <c r="B40" s="15" t="s">
        <v>20</v>
      </c>
      <c r="C40" s="18" t="s">
        <v>94</v>
      </c>
      <c r="D40" s="7" t="s">
        <v>95</v>
      </c>
      <c r="E40" s="7" t="s">
        <v>96</v>
      </c>
      <c r="F40" s="7" t="s">
        <v>171</v>
      </c>
      <c r="G40" s="1">
        <v>34</v>
      </c>
      <c r="H40" s="1">
        <v>29</v>
      </c>
      <c r="I40" s="4">
        <v>31.5</v>
      </c>
      <c r="J40" s="1">
        <v>1</v>
      </c>
      <c r="K40" s="5">
        <v>22.75</v>
      </c>
      <c r="L40" s="1">
        <v>37</v>
      </c>
    </row>
    <row r="41" spans="1:12" ht="15.75" customHeight="1">
      <c r="A41" s="1" t="s">
        <v>172</v>
      </c>
      <c r="B41" s="15" t="s">
        <v>20</v>
      </c>
      <c r="C41" s="18" t="s">
        <v>94</v>
      </c>
      <c r="D41" s="7" t="s">
        <v>95</v>
      </c>
      <c r="E41" s="7" t="s">
        <v>96</v>
      </c>
      <c r="F41" s="7" t="s">
        <v>173</v>
      </c>
      <c r="G41" s="1">
        <v>38</v>
      </c>
      <c r="H41" s="1">
        <v>26</v>
      </c>
      <c r="I41" s="4">
        <v>32</v>
      </c>
      <c r="J41" s="1"/>
      <c r="K41" s="5">
        <v>22.4</v>
      </c>
      <c r="L41" s="1">
        <v>39</v>
      </c>
    </row>
    <row r="42" spans="1:12" ht="15.75" customHeight="1">
      <c r="A42" s="1" t="s">
        <v>174</v>
      </c>
      <c r="B42" s="15" t="s">
        <v>10</v>
      </c>
      <c r="C42" s="18" t="s">
        <v>94</v>
      </c>
      <c r="D42" s="7" t="s">
        <v>95</v>
      </c>
      <c r="E42" s="7" t="s">
        <v>96</v>
      </c>
      <c r="F42" s="7" t="s">
        <v>175</v>
      </c>
      <c r="G42" s="1">
        <v>39</v>
      </c>
      <c r="H42" s="1">
        <v>24</v>
      </c>
      <c r="I42" s="4">
        <v>31.5</v>
      </c>
      <c r="J42" s="1"/>
      <c r="K42" s="5">
        <v>22.049999999999997</v>
      </c>
      <c r="L42" s="1">
        <v>40</v>
      </c>
    </row>
    <row r="43" spans="1:12" ht="15.75" customHeight="1">
      <c r="A43" s="1" t="s">
        <v>176</v>
      </c>
      <c r="B43" s="15" t="s">
        <v>20</v>
      </c>
      <c r="C43" s="18" t="s">
        <v>94</v>
      </c>
      <c r="D43" s="7" t="s">
        <v>95</v>
      </c>
      <c r="E43" s="7" t="s">
        <v>96</v>
      </c>
      <c r="F43" s="7" t="s">
        <v>177</v>
      </c>
      <c r="G43" s="1">
        <v>42</v>
      </c>
      <c r="H43" s="1">
        <v>19</v>
      </c>
      <c r="I43" s="4">
        <v>30.5</v>
      </c>
      <c r="J43" s="1">
        <v>1</v>
      </c>
      <c r="K43" s="5">
        <v>22.049999999999997</v>
      </c>
      <c r="L43" s="1">
        <v>40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3" sqref="A3:A25"/>
    </sheetView>
  </sheetViews>
  <sheetFormatPr defaultColWidth="9.140625" defaultRowHeight="15"/>
  <cols>
    <col min="1" max="1" width="8.7109375" style="0" customWidth="1"/>
    <col min="2" max="2" width="2.7109375" style="8" customWidth="1"/>
    <col min="3" max="3" width="15.7109375" style="16" customWidth="1"/>
    <col min="4" max="4" width="7.8515625" style="16" customWidth="1"/>
    <col min="5" max="5" width="4.00390625" style="16" customWidth="1"/>
    <col min="6" max="6" width="11.140625" style="8" customWidth="1"/>
    <col min="7" max="7" width="8.140625" style="0" customWidth="1"/>
    <col min="8" max="8" width="7.8515625" style="0" customWidth="1"/>
    <col min="9" max="9" width="4.8515625" style="6" customWidth="1"/>
    <col min="10" max="10" width="4.421875" style="0" customWidth="1"/>
    <col min="11" max="11" width="6.140625" style="0" customWidth="1"/>
    <col min="12" max="12" width="7.140625" style="0" customWidth="1"/>
  </cols>
  <sheetData>
    <row r="1" spans="1:12" ht="18.75">
      <c r="A1" s="21" t="s">
        <v>464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0.5">
      <c r="A2" s="1" t="s">
        <v>0</v>
      </c>
      <c r="B2" s="9" t="s">
        <v>1</v>
      </c>
      <c r="C2" s="15" t="s">
        <v>2</v>
      </c>
      <c r="D2" s="15" t="s">
        <v>3</v>
      </c>
      <c r="E2" s="17" t="s">
        <v>474</v>
      </c>
      <c r="F2" s="7" t="s">
        <v>5</v>
      </c>
      <c r="G2" s="9" t="s">
        <v>469</v>
      </c>
      <c r="H2" s="10" t="s">
        <v>470</v>
      </c>
      <c r="I2" s="11" t="s">
        <v>471</v>
      </c>
      <c r="J2" s="11" t="s">
        <v>472</v>
      </c>
      <c r="K2" s="11" t="s">
        <v>473</v>
      </c>
      <c r="L2" s="3" t="s">
        <v>8</v>
      </c>
    </row>
    <row r="3" spans="1:12" ht="15.75" customHeight="1">
      <c r="A3" s="1" t="s">
        <v>178</v>
      </c>
      <c r="B3" s="7" t="s">
        <v>10</v>
      </c>
      <c r="C3" s="15" t="s">
        <v>94</v>
      </c>
      <c r="D3" s="15" t="s">
        <v>179</v>
      </c>
      <c r="E3" s="15" t="s">
        <v>180</v>
      </c>
      <c r="F3" s="7" t="s">
        <v>181</v>
      </c>
      <c r="G3" s="1">
        <v>61</v>
      </c>
      <c r="H3" s="1">
        <v>51</v>
      </c>
      <c r="I3" s="1">
        <v>56</v>
      </c>
      <c r="J3" s="4"/>
      <c r="K3" s="5">
        <v>39.199999999999996</v>
      </c>
      <c r="L3" s="1">
        <v>1</v>
      </c>
    </row>
    <row r="4" spans="1:12" ht="15.75" customHeight="1">
      <c r="A4" s="1" t="s">
        <v>182</v>
      </c>
      <c r="B4" s="7" t="s">
        <v>10</v>
      </c>
      <c r="C4" s="15" t="s">
        <v>94</v>
      </c>
      <c r="D4" s="15" t="s">
        <v>179</v>
      </c>
      <c r="E4" s="15" t="s">
        <v>180</v>
      </c>
      <c r="F4" s="7" t="s">
        <v>183</v>
      </c>
      <c r="G4" s="1">
        <v>62</v>
      </c>
      <c r="H4" s="1">
        <v>39</v>
      </c>
      <c r="I4" s="1">
        <v>50.5</v>
      </c>
      <c r="J4" s="4"/>
      <c r="K4" s="5">
        <v>35.349999999999994</v>
      </c>
      <c r="L4" s="1">
        <v>2</v>
      </c>
    </row>
    <row r="5" spans="1:12" ht="15.75" customHeight="1">
      <c r="A5" s="1" t="s">
        <v>184</v>
      </c>
      <c r="B5" s="7" t="s">
        <v>20</v>
      </c>
      <c r="C5" s="15" t="s">
        <v>94</v>
      </c>
      <c r="D5" s="15" t="s">
        <v>179</v>
      </c>
      <c r="E5" s="15" t="s">
        <v>180</v>
      </c>
      <c r="F5" s="7" t="s">
        <v>185</v>
      </c>
      <c r="G5" s="1">
        <v>52</v>
      </c>
      <c r="H5" s="1">
        <v>45</v>
      </c>
      <c r="I5" s="1">
        <v>48.5</v>
      </c>
      <c r="J5" s="4"/>
      <c r="K5" s="5">
        <v>33.949999999999996</v>
      </c>
      <c r="L5" s="1">
        <v>3</v>
      </c>
    </row>
    <row r="6" spans="1:12" ht="15.75" customHeight="1">
      <c r="A6" s="1" t="s">
        <v>186</v>
      </c>
      <c r="B6" s="7" t="s">
        <v>10</v>
      </c>
      <c r="C6" s="15" t="s">
        <v>94</v>
      </c>
      <c r="D6" s="15" t="s">
        <v>179</v>
      </c>
      <c r="E6" s="15" t="s">
        <v>180</v>
      </c>
      <c r="F6" s="7" t="s">
        <v>187</v>
      </c>
      <c r="G6" s="1">
        <v>52</v>
      </c>
      <c r="H6" s="1">
        <v>43</v>
      </c>
      <c r="I6" s="1">
        <v>47.5</v>
      </c>
      <c r="J6" s="4">
        <v>1</v>
      </c>
      <c r="K6" s="5">
        <v>33.949999999999996</v>
      </c>
      <c r="L6" s="1">
        <v>3</v>
      </c>
    </row>
    <row r="7" spans="1:12" ht="15.75" customHeight="1">
      <c r="A7" s="1" t="s">
        <v>188</v>
      </c>
      <c r="B7" s="7" t="s">
        <v>20</v>
      </c>
      <c r="C7" s="15" t="s">
        <v>94</v>
      </c>
      <c r="D7" s="15" t="s">
        <v>179</v>
      </c>
      <c r="E7" s="15" t="s">
        <v>180</v>
      </c>
      <c r="F7" s="7" t="s">
        <v>189</v>
      </c>
      <c r="G7" s="1">
        <v>51</v>
      </c>
      <c r="H7" s="1">
        <v>31</v>
      </c>
      <c r="I7" s="1">
        <v>41</v>
      </c>
      <c r="J7" s="4">
        <v>5</v>
      </c>
      <c r="K7" s="5">
        <v>32.199999999999996</v>
      </c>
      <c r="L7" s="1">
        <v>5</v>
      </c>
    </row>
    <row r="8" spans="1:12" ht="15.75" customHeight="1">
      <c r="A8" s="1" t="s">
        <v>190</v>
      </c>
      <c r="B8" s="7" t="s">
        <v>10</v>
      </c>
      <c r="C8" s="15" t="s">
        <v>94</v>
      </c>
      <c r="D8" s="15" t="s">
        <v>179</v>
      </c>
      <c r="E8" s="15" t="s">
        <v>180</v>
      </c>
      <c r="F8" s="7" t="s">
        <v>191</v>
      </c>
      <c r="G8" s="1">
        <v>54</v>
      </c>
      <c r="H8" s="1">
        <v>37</v>
      </c>
      <c r="I8" s="1">
        <v>45.5</v>
      </c>
      <c r="J8" s="4"/>
      <c r="K8" s="5">
        <v>31.849999999999998</v>
      </c>
      <c r="L8" s="1">
        <v>6</v>
      </c>
    </row>
    <row r="9" spans="1:12" ht="15.75" customHeight="1">
      <c r="A9" s="1" t="s">
        <v>192</v>
      </c>
      <c r="B9" s="7" t="s">
        <v>10</v>
      </c>
      <c r="C9" s="15" t="s">
        <v>94</v>
      </c>
      <c r="D9" s="15" t="s">
        <v>179</v>
      </c>
      <c r="E9" s="15" t="s">
        <v>180</v>
      </c>
      <c r="F9" s="7" t="s">
        <v>193</v>
      </c>
      <c r="G9" s="1">
        <v>44</v>
      </c>
      <c r="H9" s="1">
        <v>42</v>
      </c>
      <c r="I9" s="1">
        <v>43</v>
      </c>
      <c r="J9" s="4"/>
      <c r="K9" s="5">
        <v>30.099999999999998</v>
      </c>
      <c r="L9" s="1">
        <v>7</v>
      </c>
    </row>
    <row r="10" spans="1:12" ht="15.75" customHeight="1">
      <c r="A10" s="1" t="s">
        <v>194</v>
      </c>
      <c r="B10" s="7" t="s">
        <v>20</v>
      </c>
      <c r="C10" s="15" t="s">
        <v>94</v>
      </c>
      <c r="D10" s="15" t="s">
        <v>179</v>
      </c>
      <c r="E10" s="15" t="s">
        <v>180</v>
      </c>
      <c r="F10" s="7" t="s">
        <v>195</v>
      </c>
      <c r="G10" s="1">
        <v>46</v>
      </c>
      <c r="H10" s="1">
        <v>38</v>
      </c>
      <c r="I10" s="1">
        <v>42</v>
      </c>
      <c r="J10" s="4"/>
      <c r="K10" s="5">
        <v>29.4</v>
      </c>
      <c r="L10" s="1">
        <v>8</v>
      </c>
    </row>
    <row r="11" spans="1:12" ht="15.75" customHeight="1">
      <c r="A11" s="1" t="s">
        <v>196</v>
      </c>
      <c r="B11" s="7" t="s">
        <v>10</v>
      </c>
      <c r="C11" s="15" t="s">
        <v>94</v>
      </c>
      <c r="D11" s="15" t="s">
        <v>179</v>
      </c>
      <c r="E11" s="15" t="s">
        <v>180</v>
      </c>
      <c r="F11" s="7" t="s">
        <v>197</v>
      </c>
      <c r="G11" s="1">
        <v>37</v>
      </c>
      <c r="H11" s="1">
        <v>45</v>
      </c>
      <c r="I11" s="1">
        <v>41</v>
      </c>
      <c r="J11" s="4"/>
      <c r="K11" s="5">
        <v>28.7</v>
      </c>
      <c r="L11" s="1">
        <v>9</v>
      </c>
    </row>
    <row r="12" spans="1:12" ht="15.75" customHeight="1">
      <c r="A12" s="1" t="s">
        <v>198</v>
      </c>
      <c r="B12" s="7" t="s">
        <v>10</v>
      </c>
      <c r="C12" s="15" t="s">
        <v>94</v>
      </c>
      <c r="D12" s="15" t="s">
        <v>179</v>
      </c>
      <c r="E12" s="15" t="s">
        <v>180</v>
      </c>
      <c r="F12" s="7" t="s">
        <v>199</v>
      </c>
      <c r="G12" s="1">
        <v>37</v>
      </c>
      <c r="H12" s="1">
        <v>42</v>
      </c>
      <c r="I12" s="1">
        <v>39.5</v>
      </c>
      <c r="J12" s="4">
        <v>1</v>
      </c>
      <c r="K12" s="5">
        <v>28.349999999999998</v>
      </c>
      <c r="L12" s="1">
        <v>10</v>
      </c>
    </row>
    <row r="13" spans="1:12" ht="15.75" customHeight="1">
      <c r="A13" s="1" t="s">
        <v>200</v>
      </c>
      <c r="B13" s="7" t="s">
        <v>20</v>
      </c>
      <c r="C13" s="15" t="s">
        <v>94</v>
      </c>
      <c r="D13" s="15" t="s">
        <v>179</v>
      </c>
      <c r="E13" s="15" t="s">
        <v>180</v>
      </c>
      <c r="F13" s="7" t="s">
        <v>201</v>
      </c>
      <c r="G13" s="1">
        <v>48</v>
      </c>
      <c r="H13" s="1">
        <v>29</v>
      </c>
      <c r="I13" s="1">
        <v>38.5</v>
      </c>
      <c r="J13" s="4">
        <v>1</v>
      </c>
      <c r="K13" s="5">
        <v>27.65</v>
      </c>
      <c r="L13" s="1">
        <v>11</v>
      </c>
    </row>
    <row r="14" spans="1:12" ht="15.75" customHeight="1">
      <c r="A14" s="1" t="s">
        <v>202</v>
      </c>
      <c r="B14" s="7" t="s">
        <v>10</v>
      </c>
      <c r="C14" s="15" t="s">
        <v>94</v>
      </c>
      <c r="D14" s="15" t="s">
        <v>179</v>
      </c>
      <c r="E14" s="15" t="s">
        <v>180</v>
      </c>
      <c r="F14" s="7" t="s">
        <v>203</v>
      </c>
      <c r="G14" s="1">
        <v>31</v>
      </c>
      <c r="H14" s="1">
        <v>45</v>
      </c>
      <c r="I14" s="1">
        <v>38</v>
      </c>
      <c r="J14" s="4">
        <v>1</v>
      </c>
      <c r="K14" s="5">
        <v>27.299999999999997</v>
      </c>
      <c r="L14" s="1">
        <v>12</v>
      </c>
    </row>
    <row r="15" spans="1:12" ht="15.75" customHeight="1">
      <c r="A15" s="1" t="s">
        <v>204</v>
      </c>
      <c r="B15" s="7" t="s">
        <v>10</v>
      </c>
      <c r="C15" s="15" t="s">
        <v>94</v>
      </c>
      <c r="D15" s="15" t="s">
        <v>179</v>
      </c>
      <c r="E15" s="15" t="s">
        <v>180</v>
      </c>
      <c r="F15" s="7" t="s">
        <v>205</v>
      </c>
      <c r="G15" s="1">
        <v>40</v>
      </c>
      <c r="H15" s="1">
        <v>30</v>
      </c>
      <c r="I15" s="1">
        <v>35</v>
      </c>
      <c r="J15" s="4"/>
      <c r="K15" s="5">
        <v>24.5</v>
      </c>
      <c r="L15" s="1">
        <v>13</v>
      </c>
    </row>
    <row r="16" spans="1:12" ht="15.75" customHeight="1">
      <c r="A16" s="1" t="s">
        <v>206</v>
      </c>
      <c r="B16" s="7" t="s">
        <v>10</v>
      </c>
      <c r="C16" s="15" t="s">
        <v>94</v>
      </c>
      <c r="D16" s="15" t="s">
        <v>179</v>
      </c>
      <c r="E16" s="15" t="s">
        <v>180</v>
      </c>
      <c r="F16" s="7" t="s">
        <v>207</v>
      </c>
      <c r="G16" s="1">
        <v>38</v>
      </c>
      <c r="H16" s="1">
        <v>30</v>
      </c>
      <c r="I16" s="1">
        <v>34</v>
      </c>
      <c r="J16" s="4">
        <v>1</v>
      </c>
      <c r="K16" s="5">
        <v>24.5</v>
      </c>
      <c r="L16" s="1">
        <v>13</v>
      </c>
    </row>
    <row r="17" spans="1:12" ht="15.75" customHeight="1">
      <c r="A17" s="1" t="s">
        <v>208</v>
      </c>
      <c r="B17" s="7" t="s">
        <v>10</v>
      </c>
      <c r="C17" s="15" t="s">
        <v>94</v>
      </c>
      <c r="D17" s="15" t="s">
        <v>179</v>
      </c>
      <c r="E17" s="15" t="s">
        <v>180</v>
      </c>
      <c r="F17" s="7" t="s">
        <v>209</v>
      </c>
      <c r="G17" s="1">
        <v>36</v>
      </c>
      <c r="H17" s="1">
        <v>32</v>
      </c>
      <c r="I17" s="1">
        <v>34</v>
      </c>
      <c r="J17" s="4">
        <v>1</v>
      </c>
      <c r="K17" s="5">
        <v>24.5</v>
      </c>
      <c r="L17" s="1">
        <v>13</v>
      </c>
    </row>
    <row r="18" spans="1:12" ht="15.75" customHeight="1">
      <c r="A18" s="1" t="s">
        <v>210</v>
      </c>
      <c r="B18" s="7" t="s">
        <v>10</v>
      </c>
      <c r="C18" s="15" t="s">
        <v>94</v>
      </c>
      <c r="D18" s="15" t="s">
        <v>179</v>
      </c>
      <c r="E18" s="15" t="s">
        <v>180</v>
      </c>
      <c r="F18" s="7" t="s">
        <v>211</v>
      </c>
      <c r="G18" s="1">
        <v>33</v>
      </c>
      <c r="H18" s="1">
        <v>34</v>
      </c>
      <c r="I18" s="1">
        <v>33.5</v>
      </c>
      <c r="J18" s="4"/>
      <c r="K18" s="5">
        <v>23.45</v>
      </c>
      <c r="L18" s="1">
        <v>16</v>
      </c>
    </row>
    <row r="19" spans="1:12" ht="15.75" customHeight="1">
      <c r="A19" s="1" t="s">
        <v>212</v>
      </c>
      <c r="B19" s="7" t="s">
        <v>10</v>
      </c>
      <c r="C19" s="15" t="s">
        <v>94</v>
      </c>
      <c r="D19" s="15" t="s">
        <v>179</v>
      </c>
      <c r="E19" s="15" t="s">
        <v>180</v>
      </c>
      <c r="F19" s="7" t="s">
        <v>213</v>
      </c>
      <c r="G19" s="1">
        <v>31</v>
      </c>
      <c r="H19" s="1">
        <v>34</v>
      </c>
      <c r="I19" s="1">
        <v>32.5</v>
      </c>
      <c r="J19" s="4"/>
      <c r="K19" s="5">
        <v>22.75</v>
      </c>
      <c r="L19" s="1">
        <v>17</v>
      </c>
    </row>
    <row r="20" spans="1:12" ht="15.75" customHeight="1">
      <c r="A20" s="1" t="s">
        <v>214</v>
      </c>
      <c r="B20" s="7" t="s">
        <v>10</v>
      </c>
      <c r="C20" s="15" t="s">
        <v>94</v>
      </c>
      <c r="D20" s="15" t="s">
        <v>179</v>
      </c>
      <c r="E20" s="15" t="s">
        <v>180</v>
      </c>
      <c r="F20" s="7" t="s">
        <v>215</v>
      </c>
      <c r="G20" s="1">
        <v>24</v>
      </c>
      <c r="H20" s="1">
        <v>36</v>
      </c>
      <c r="I20" s="1">
        <v>30</v>
      </c>
      <c r="J20" s="4">
        <v>1</v>
      </c>
      <c r="K20" s="5">
        <v>21.7</v>
      </c>
      <c r="L20" s="1">
        <v>18</v>
      </c>
    </row>
    <row r="21" spans="1:12" ht="15.75" customHeight="1">
      <c r="A21" s="1" t="s">
        <v>216</v>
      </c>
      <c r="B21" s="7" t="s">
        <v>20</v>
      </c>
      <c r="C21" s="15" t="s">
        <v>94</v>
      </c>
      <c r="D21" s="15" t="s">
        <v>179</v>
      </c>
      <c r="E21" s="15" t="s">
        <v>180</v>
      </c>
      <c r="F21" s="7" t="s">
        <v>217</v>
      </c>
      <c r="G21" s="1">
        <v>29</v>
      </c>
      <c r="H21" s="1">
        <v>26</v>
      </c>
      <c r="I21" s="1">
        <v>27.5</v>
      </c>
      <c r="J21" s="4">
        <v>1</v>
      </c>
      <c r="K21" s="5">
        <v>19.95</v>
      </c>
      <c r="L21" s="1">
        <v>19</v>
      </c>
    </row>
    <row r="22" spans="1:12" ht="15.75" customHeight="1">
      <c r="A22" s="1" t="s">
        <v>218</v>
      </c>
      <c r="B22" s="7" t="s">
        <v>10</v>
      </c>
      <c r="C22" s="15" t="s">
        <v>94</v>
      </c>
      <c r="D22" s="15" t="s">
        <v>179</v>
      </c>
      <c r="E22" s="15" t="s">
        <v>180</v>
      </c>
      <c r="F22" s="7" t="s">
        <v>219</v>
      </c>
      <c r="G22" s="1">
        <v>34</v>
      </c>
      <c r="H22" s="1">
        <v>21</v>
      </c>
      <c r="I22" s="1">
        <v>27.5</v>
      </c>
      <c r="J22" s="4"/>
      <c r="K22" s="5">
        <v>19.25</v>
      </c>
      <c r="L22" s="1">
        <v>20</v>
      </c>
    </row>
    <row r="23" spans="1:12" ht="15.75" customHeight="1">
      <c r="A23" s="1" t="s">
        <v>220</v>
      </c>
      <c r="B23" s="7" t="s">
        <v>10</v>
      </c>
      <c r="C23" s="15" t="s">
        <v>94</v>
      </c>
      <c r="D23" s="15" t="s">
        <v>179</v>
      </c>
      <c r="E23" s="15" t="s">
        <v>180</v>
      </c>
      <c r="F23" s="7" t="s">
        <v>221</v>
      </c>
      <c r="G23" s="1">
        <v>36</v>
      </c>
      <c r="H23" s="1">
        <v>18</v>
      </c>
      <c r="I23" s="1">
        <v>27</v>
      </c>
      <c r="J23" s="4"/>
      <c r="K23" s="5">
        <v>18.9</v>
      </c>
      <c r="L23" s="1">
        <v>21</v>
      </c>
    </row>
    <row r="24" spans="1:12" ht="15.75" customHeight="1">
      <c r="A24" s="1" t="s">
        <v>222</v>
      </c>
      <c r="B24" s="7" t="s">
        <v>20</v>
      </c>
      <c r="C24" s="15" t="s">
        <v>94</v>
      </c>
      <c r="D24" s="15" t="s">
        <v>179</v>
      </c>
      <c r="E24" s="15" t="s">
        <v>180</v>
      </c>
      <c r="F24" s="7" t="s">
        <v>223</v>
      </c>
      <c r="G24" s="1">
        <v>29</v>
      </c>
      <c r="H24" s="1">
        <v>22</v>
      </c>
      <c r="I24" s="1">
        <v>25.5</v>
      </c>
      <c r="J24" s="4"/>
      <c r="K24" s="5">
        <v>17.849999999999998</v>
      </c>
      <c r="L24" s="1">
        <v>22</v>
      </c>
    </row>
    <row r="25" spans="1:12" ht="15.75" customHeight="1">
      <c r="A25" s="1" t="s">
        <v>224</v>
      </c>
      <c r="B25" s="7" t="s">
        <v>20</v>
      </c>
      <c r="C25" s="15" t="s">
        <v>94</v>
      </c>
      <c r="D25" s="15" t="s">
        <v>179</v>
      </c>
      <c r="E25" s="15" t="s">
        <v>180</v>
      </c>
      <c r="F25" s="7" t="s">
        <v>225</v>
      </c>
      <c r="G25" s="1">
        <v>20</v>
      </c>
      <c r="H25" s="1">
        <v>17</v>
      </c>
      <c r="I25" s="1">
        <v>18.5</v>
      </c>
      <c r="J25" s="4">
        <v>1</v>
      </c>
      <c r="K25" s="5">
        <v>13.649999999999999</v>
      </c>
      <c r="L25" s="1">
        <v>23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4">
      <selection activeCell="A3" sqref="A3:A43"/>
    </sheetView>
  </sheetViews>
  <sheetFormatPr defaultColWidth="9.140625" defaultRowHeight="15"/>
  <cols>
    <col min="2" max="2" width="2.421875" style="16" customWidth="1"/>
    <col min="3" max="3" width="15.421875" style="16" customWidth="1"/>
    <col min="4" max="4" width="7.421875" style="8" customWidth="1"/>
    <col min="5" max="5" width="4.140625" style="8" customWidth="1"/>
    <col min="6" max="6" width="10.7109375" style="8" customWidth="1"/>
    <col min="7" max="7" width="8.00390625" style="0" customWidth="1"/>
    <col min="8" max="8" width="7.140625" style="0" customWidth="1"/>
    <col min="9" max="9" width="5.00390625" style="6" customWidth="1"/>
    <col min="10" max="10" width="4.57421875" style="6" customWidth="1"/>
    <col min="11" max="11" width="7.28125" style="0" customWidth="1"/>
    <col min="12" max="12" width="7.421875" style="0" customWidth="1"/>
  </cols>
  <sheetData>
    <row r="1" spans="1:12" ht="18.75">
      <c r="A1" s="21" t="s">
        <v>464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0.5">
      <c r="A2" s="1" t="s">
        <v>0</v>
      </c>
      <c r="B2" s="17" t="s">
        <v>1</v>
      </c>
      <c r="C2" s="15" t="s">
        <v>2</v>
      </c>
      <c r="D2" s="7" t="s">
        <v>3</v>
      </c>
      <c r="E2" s="9" t="s">
        <v>4</v>
      </c>
      <c r="F2" s="7" t="s">
        <v>5</v>
      </c>
      <c r="G2" s="9" t="s">
        <v>469</v>
      </c>
      <c r="H2" s="10" t="s">
        <v>470</v>
      </c>
      <c r="I2" s="11" t="s">
        <v>471</v>
      </c>
      <c r="J2" s="11" t="s">
        <v>472</v>
      </c>
      <c r="K2" s="11" t="s">
        <v>473</v>
      </c>
      <c r="L2" s="3" t="s">
        <v>8</v>
      </c>
    </row>
    <row r="3" spans="1:12" ht="13.5">
      <c r="A3" s="1" t="s">
        <v>226</v>
      </c>
      <c r="B3" s="15" t="s">
        <v>20</v>
      </c>
      <c r="C3" s="15" t="s">
        <v>94</v>
      </c>
      <c r="D3" s="7" t="s">
        <v>12</v>
      </c>
      <c r="E3" s="7" t="s">
        <v>227</v>
      </c>
      <c r="F3" s="7" t="s">
        <v>228</v>
      </c>
      <c r="G3" s="1">
        <v>58</v>
      </c>
      <c r="H3" s="1">
        <v>68</v>
      </c>
      <c r="I3" s="1">
        <v>63</v>
      </c>
      <c r="J3" s="1">
        <v>1</v>
      </c>
      <c r="K3" s="5">
        <v>44.8</v>
      </c>
      <c r="L3" s="1">
        <v>1</v>
      </c>
    </row>
    <row r="4" spans="1:12" ht="13.5">
      <c r="A4" s="1" t="s">
        <v>229</v>
      </c>
      <c r="B4" s="15" t="s">
        <v>10</v>
      </c>
      <c r="C4" s="15" t="s">
        <v>94</v>
      </c>
      <c r="D4" s="7" t="s">
        <v>12</v>
      </c>
      <c r="E4" s="7" t="s">
        <v>227</v>
      </c>
      <c r="F4" s="7" t="s">
        <v>230</v>
      </c>
      <c r="G4" s="1">
        <v>53</v>
      </c>
      <c r="H4" s="1">
        <v>72</v>
      </c>
      <c r="I4" s="1">
        <v>62.5</v>
      </c>
      <c r="J4" s="1">
        <v>1</v>
      </c>
      <c r="K4" s="5">
        <v>44.449999999999996</v>
      </c>
      <c r="L4" s="1">
        <v>2</v>
      </c>
    </row>
    <row r="5" spans="1:12" ht="13.5">
      <c r="A5" s="1" t="s">
        <v>231</v>
      </c>
      <c r="B5" s="15" t="s">
        <v>10</v>
      </c>
      <c r="C5" s="15" t="s">
        <v>94</v>
      </c>
      <c r="D5" s="7" t="s">
        <v>12</v>
      </c>
      <c r="E5" s="7" t="s">
        <v>227</v>
      </c>
      <c r="F5" s="7" t="s">
        <v>232</v>
      </c>
      <c r="G5" s="1">
        <v>63</v>
      </c>
      <c r="H5" s="1">
        <v>61</v>
      </c>
      <c r="I5" s="1">
        <v>62</v>
      </c>
      <c r="J5" s="1">
        <v>1</v>
      </c>
      <c r="K5" s="5">
        <v>44.099999999999994</v>
      </c>
      <c r="L5" s="1">
        <v>3</v>
      </c>
    </row>
    <row r="6" spans="1:12" ht="13.5">
      <c r="A6" s="1" t="s">
        <v>233</v>
      </c>
      <c r="B6" s="15" t="s">
        <v>20</v>
      </c>
      <c r="C6" s="15" t="s">
        <v>94</v>
      </c>
      <c r="D6" s="7" t="s">
        <v>12</v>
      </c>
      <c r="E6" s="7" t="s">
        <v>227</v>
      </c>
      <c r="F6" s="7" t="s">
        <v>234</v>
      </c>
      <c r="G6" s="1">
        <v>63</v>
      </c>
      <c r="H6" s="1">
        <v>60</v>
      </c>
      <c r="I6" s="1">
        <v>61.5</v>
      </c>
      <c r="J6" s="1"/>
      <c r="K6" s="5">
        <v>43.05</v>
      </c>
      <c r="L6" s="1">
        <v>4</v>
      </c>
    </row>
    <row r="7" spans="1:12" ht="13.5">
      <c r="A7" s="1" t="s">
        <v>235</v>
      </c>
      <c r="B7" s="15" t="s">
        <v>10</v>
      </c>
      <c r="C7" s="15" t="s">
        <v>94</v>
      </c>
      <c r="D7" s="7" t="s">
        <v>12</v>
      </c>
      <c r="E7" s="7" t="s">
        <v>227</v>
      </c>
      <c r="F7" s="7" t="s">
        <v>236</v>
      </c>
      <c r="G7" s="1">
        <v>54</v>
      </c>
      <c r="H7" s="1">
        <v>68</v>
      </c>
      <c r="I7" s="1">
        <v>61</v>
      </c>
      <c r="J7" s="1"/>
      <c r="K7" s="5">
        <v>42.699999999999996</v>
      </c>
      <c r="L7" s="1">
        <v>5</v>
      </c>
    </row>
    <row r="8" spans="1:12" ht="13.5">
      <c r="A8" s="1" t="s">
        <v>237</v>
      </c>
      <c r="B8" s="15" t="s">
        <v>10</v>
      </c>
      <c r="C8" s="15" t="s">
        <v>94</v>
      </c>
      <c r="D8" s="7" t="s">
        <v>12</v>
      </c>
      <c r="E8" s="7" t="s">
        <v>227</v>
      </c>
      <c r="F8" s="7" t="s">
        <v>238</v>
      </c>
      <c r="G8" s="1">
        <v>60</v>
      </c>
      <c r="H8" s="1">
        <v>61</v>
      </c>
      <c r="I8" s="1">
        <v>60.5</v>
      </c>
      <c r="J8" s="1"/>
      <c r="K8" s="5">
        <v>42.349999999999994</v>
      </c>
      <c r="L8" s="1">
        <v>6</v>
      </c>
    </row>
    <row r="9" spans="1:12" ht="13.5">
      <c r="A9" s="1" t="s">
        <v>239</v>
      </c>
      <c r="B9" s="15" t="s">
        <v>20</v>
      </c>
      <c r="C9" s="15" t="s">
        <v>94</v>
      </c>
      <c r="D9" s="7" t="s">
        <v>12</v>
      </c>
      <c r="E9" s="7" t="s">
        <v>227</v>
      </c>
      <c r="F9" s="7" t="s">
        <v>240</v>
      </c>
      <c r="G9" s="1">
        <v>57</v>
      </c>
      <c r="H9" s="1">
        <v>62</v>
      </c>
      <c r="I9" s="1">
        <v>59.5</v>
      </c>
      <c r="J9" s="1"/>
      <c r="K9" s="5">
        <v>41.65</v>
      </c>
      <c r="L9" s="1">
        <v>7</v>
      </c>
    </row>
    <row r="10" spans="1:12" ht="13.5">
      <c r="A10" s="1" t="s">
        <v>241</v>
      </c>
      <c r="B10" s="15" t="s">
        <v>20</v>
      </c>
      <c r="C10" s="15" t="s">
        <v>94</v>
      </c>
      <c r="D10" s="7" t="s">
        <v>12</v>
      </c>
      <c r="E10" s="7" t="s">
        <v>227</v>
      </c>
      <c r="F10" s="7" t="s">
        <v>242</v>
      </c>
      <c r="G10" s="1">
        <v>56</v>
      </c>
      <c r="H10" s="1">
        <v>58</v>
      </c>
      <c r="I10" s="1">
        <v>57</v>
      </c>
      <c r="J10" s="1">
        <v>1</v>
      </c>
      <c r="K10" s="5">
        <v>40.599999999999994</v>
      </c>
      <c r="L10" s="1">
        <v>8</v>
      </c>
    </row>
    <row r="11" spans="1:12" ht="13.5">
      <c r="A11" s="1" t="s">
        <v>243</v>
      </c>
      <c r="B11" s="15" t="s">
        <v>20</v>
      </c>
      <c r="C11" s="15" t="s">
        <v>94</v>
      </c>
      <c r="D11" s="7" t="s">
        <v>12</v>
      </c>
      <c r="E11" s="7" t="s">
        <v>227</v>
      </c>
      <c r="F11" s="7" t="s">
        <v>244</v>
      </c>
      <c r="G11" s="1">
        <v>52</v>
      </c>
      <c r="H11" s="1">
        <v>56</v>
      </c>
      <c r="I11" s="1">
        <v>54</v>
      </c>
      <c r="J11" s="1">
        <v>1</v>
      </c>
      <c r="K11" s="5">
        <v>38.5</v>
      </c>
      <c r="L11" s="1">
        <v>9</v>
      </c>
    </row>
    <row r="12" spans="1:12" ht="13.5">
      <c r="A12" s="1" t="s">
        <v>245</v>
      </c>
      <c r="B12" s="15" t="s">
        <v>10</v>
      </c>
      <c r="C12" s="15" t="s">
        <v>94</v>
      </c>
      <c r="D12" s="7" t="s">
        <v>12</v>
      </c>
      <c r="E12" s="7" t="s">
        <v>227</v>
      </c>
      <c r="F12" s="7" t="s">
        <v>246</v>
      </c>
      <c r="G12" s="1">
        <v>45</v>
      </c>
      <c r="H12" s="1">
        <v>61</v>
      </c>
      <c r="I12" s="1">
        <v>53</v>
      </c>
      <c r="J12" s="1">
        <v>1</v>
      </c>
      <c r="K12" s="5">
        <v>37.8</v>
      </c>
      <c r="L12" s="1">
        <v>10</v>
      </c>
    </row>
    <row r="13" spans="1:12" ht="13.5">
      <c r="A13" s="1" t="s">
        <v>247</v>
      </c>
      <c r="B13" s="15" t="s">
        <v>20</v>
      </c>
      <c r="C13" s="15" t="s">
        <v>94</v>
      </c>
      <c r="D13" s="7" t="s">
        <v>12</v>
      </c>
      <c r="E13" s="7" t="s">
        <v>227</v>
      </c>
      <c r="F13" s="7" t="s">
        <v>248</v>
      </c>
      <c r="G13" s="1">
        <v>59</v>
      </c>
      <c r="H13" s="1">
        <v>45</v>
      </c>
      <c r="I13" s="1">
        <v>52</v>
      </c>
      <c r="J13" s="1">
        <v>1</v>
      </c>
      <c r="K13" s="5">
        <v>37.099999999999994</v>
      </c>
      <c r="L13" s="1">
        <v>11</v>
      </c>
    </row>
    <row r="14" spans="1:12" ht="13.5">
      <c r="A14" s="1" t="s">
        <v>249</v>
      </c>
      <c r="B14" s="15" t="s">
        <v>20</v>
      </c>
      <c r="C14" s="15" t="s">
        <v>94</v>
      </c>
      <c r="D14" s="7" t="s">
        <v>12</v>
      </c>
      <c r="E14" s="7" t="s">
        <v>227</v>
      </c>
      <c r="F14" s="7" t="s">
        <v>250</v>
      </c>
      <c r="G14" s="1">
        <v>53</v>
      </c>
      <c r="H14" s="1">
        <v>50</v>
      </c>
      <c r="I14" s="1">
        <v>51.5</v>
      </c>
      <c r="J14" s="1">
        <v>1</v>
      </c>
      <c r="K14" s="5">
        <v>36.75</v>
      </c>
      <c r="L14" s="1">
        <v>12</v>
      </c>
    </row>
    <row r="15" spans="1:12" ht="13.5">
      <c r="A15" s="1" t="s">
        <v>251</v>
      </c>
      <c r="B15" s="15" t="s">
        <v>10</v>
      </c>
      <c r="C15" s="15" t="s">
        <v>94</v>
      </c>
      <c r="D15" s="7" t="s">
        <v>12</v>
      </c>
      <c r="E15" s="7" t="s">
        <v>227</v>
      </c>
      <c r="F15" s="7" t="s">
        <v>252</v>
      </c>
      <c r="G15" s="1">
        <v>53</v>
      </c>
      <c r="H15" s="1">
        <v>50</v>
      </c>
      <c r="I15" s="1">
        <v>51.5</v>
      </c>
      <c r="J15" s="1">
        <v>1</v>
      </c>
      <c r="K15" s="5">
        <v>36.75</v>
      </c>
      <c r="L15" s="1">
        <v>12</v>
      </c>
    </row>
    <row r="16" spans="1:12" ht="13.5">
      <c r="A16" s="1" t="s">
        <v>253</v>
      </c>
      <c r="B16" s="15" t="s">
        <v>10</v>
      </c>
      <c r="C16" s="15" t="s">
        <v>94</v>
      </c>
      <c r="D16" s="7" t="s">
        <v>12</v>
      </c>
      <c r="E16" s="7" t="s">
        <v>227</v>
      </c>
      <c r="F16" s="7" t="s">
        <v>254</v>
      </c>
      <c r="G16" s="1">
        <v>50</v>
      </c>
      <c r="H16" s="1">
        <v>53</v>
      </c>
      <c r="I16" s="1">
        <v>51.5</v>
      </c>
      <c r="J16" s="1">
        <v>1</v>
      </c>
      <c r="K16" s="5">
        <v>36.75</v>
      </c>
      <c r="L16" s="1">
        <v>12</v>
      </c>
    </row>
    <row r="17" spans="1:12" ht="13.5">
      <c r="A17" s="1" t="s">
        <v>255</v>
      </c>
      <c r="B17" s="15" t="s">
        <v>10</v>
      </c>
      <c r="C17" s="15" t="s">
        <v>94</v>
      </c>
      <c r="D17" s="7" t="s">
        <v>12</v>
      </c>
      <c r="E17" s="7" t="s">
        <v>227</v>
      </c>
      <c r="F17" s="7" t="s">
        <v>256</v>
      </c>
      <c r="G17" s="1">
        <v>38</v>
      </c>
      <c r="H17" s="1">
        <v>55</v>
      </c>
      <c r="I17" s="1">
        <v>46.5</v>
      </c>
      <c r="J17" s="1">
        <v>6</v>
      </c>
      <c r="K17" s="5">
        <v>36.75</v>
      </c>
      <c r="L17" s="1">
        <v>12</v>
      </c>
    </row>
    <row r="18" spans="1:12" ht="13.5">
      <c r="A18" s="1" t="s">
        <v>257</v>
      </c>
      <c r="B18" s="15" t="s">
        <v>20</v>
      </c>
      <c r="C18" s="15" t="s">
        <v>94</v>
      </c>
      <c r="D18" s="7" t="s">
        <v>12</v>
      </c>
      <c r="E18" s="7" t="s">
        <v>227</v>
      </c>
      <c r="F18" s="7" t="s">
        <v>258</v>
      </c>
      <c r="G18" s="1">
        <v>50</v>
      </c>
      <c r="H18" s="1">
        <v>54</v>
      </c>
      <c r="I18" s="1">
        <v>52</v>
      </c>
      <c r="J18" s="1"/>
      <c r="K18" s="5">
        <v>36.4</v>
      </c>
      <c r="L18" s="1">
        <v>16</v>
      </c>
    </row>
    <row r="19" spans="1:12" ht="13.5">
      <c r="A19" s="1" t="s">
        <v>259</v>
      </c>
      <c r="B19" s="15" t="s">
        <v>10</v>
      </c>
      <c r="C19" s="15" t="s">
        <v>94</v>
      </c>
      <c r="D19" s="7" t="s">
        <v>12</v>
      </c>
      <c r="E19" s="7" t="s">
        <v>227</v>
      </c>
      <c r="F19" s="7" t="s">
        <v>260</v>
      </c>
      <c r="G19" s="1">
        <v>54</v>
      </c>
      <c r="H19" s="1">
        <v>48</v>
      </c>
      <c r="I19" s="1">
        <v>51</v>
      </c>
      <c r="J19" s="1">
        <v>1</v>
      </c>
      <c r="K19" s="5">
        <v>36.4</v>
      </c>
      <c r="L19" s="1">
        <v>16</v>
      </c>
    </row>
    <row r="20" spans="1:12" ht="13.5">
      <c r="A20" s="1" t="s">
        <v>261</v>
      </c>
      <c r="B20" s="15" t="s">
        <v>10</v>
      </c>
      <c r="C20" s="15" t="s">
        <v>94</v>
      </c>
      <c r="D20" s="7" t="s">
        <v>12</v>
      </c>
      <c r="E20" s="7" t="s">
        <v>227</v>
      </c>
      <c r="F20" s="7" t="s">
        <v>262</v>
      </c>
      <c r="G20" s="1">
        <v>61</v>
      </c>
      <c r="H20" s="1">
        <v>41</v>
      </c>
      <c r="I20" s="1">
        <v>51</v>
      </c>
      <c r="J20" s="1">
        <v>1</v>
      </c>
      <c r="K20" s="5">
        <v>36.4</v>
      </c>
      <c r="L20" s="1">
        <v>16</v>
      </c>
    </row>
    <row r="21" spans="1:12" ht="13.5">
      <c r="A21" s="1" t="s">
        <v>263</v>
      </c>
      <c r="B21" s="15" t="s">
        <v>10</v>
      </c>
      <c r="C21" s="15" t="s">
        <v>94</v>
      </c>
      <c r="D21" s="7" t="s">
        <v>12</v>
      </c>
      <c r="E21" s="7" t="s">
        <v>227</v>
      </c>
      <c r="F21" s="7" t="s">
        <v>264</v>
      </c>
      <c r="G21" s="1">
        <v>38</v>
      </c>
      <c r="H21" s="1">
        <v>56</v>
      </c>
      <c r="I21" s="1">
        <v>47</v>
      </c>
      <c r="J21" s="1">
        <v>5</v>
      </c>
      <c r="K21" s="5">
        <v>36.4</v>
      </c>
      <c r="L21" s="1">
        <v>16</v>
      </c>
    </row>
    <row r="22" spans="1:12" ht="13.5">
      <c r="A22" s="1" t="s">
        <v>265</v>
      </c>
      <c r="B22" s="15" t="s">
        <v>10</v>
      </c>
      <c r="C22" s="15" t="s">
        <v>94</v>
      </c>
      <c r="D22" s="7" t="s">
        <v>12</v>
      </c>
      <c r="E22" s="7" t="s">
        <v>227</v>
      </c>
      <c r="F22" s="7" t="s">
        <v>266</v>
      </c>
      <c r="G22" s="1">
        <v>54</v>
      </c>
      <c r="H22" s="1">
        <v>47</v>
      </c>
      <c r="I22" s="1">
        <v>50.5</v>
      </c>
      <c r="J22" s="1">
        <v>1</v>
      </c>
      <c r="K22" s="5">
        <v>36.05</v>
      </c>
      <c r="L22" s="1">
        <v>20</v>
      </c>
    </row>
    <row r="23" spans="1:12" ht="13.5">
      <c r="A23" s="1" t="s">
        <v>267</v>
      </c>
      <c r="B23" s="15" t="s">
        <v>10</v>
      </c>
      <c r="C23" s="15" t="s">
        <v>94</v>
      </c>
      <c r="D23" s="7" t="s">
        <v>12</v>
      </c>
      <c r="E23" s="7" t="s">
        <v>227</v>
      </c>
      <c r="F23" s="7" t="s">
        <v>268</v>
      </c>
      <c r="G23" s="1">
        <v>58</v>
      </c>
      <c r="H23" s="1">
        <v>41</v>
      </c>
      <c r="I23" s="1">
        <v>49.5</v>
      </c>
      <c r="J23" s="1">
        <v>1</v>
      </c>
      <c r="K23" s="5">
        <v>35.349999999999994</v>
      </c>
      <c r="L23" s="1">
        <v>21</v>
      </c>
    </row>
    <row r="24" spans="1:12" ht="13.5">
      <c r="A24" s="1" t="s">
        <v>269</v>
      </c>
      <c r="B24" s="15" t="s">
        <v>10</v>
      </c>
      <c r="C24" s="15" t="s">
        <v>94</v>
      </c>
      <c r="D24" s="7" t="s">
        <v>12</v>
      </c>
      <c r="E24" s="7" t="s">
        <v>227</v>
      </c>
      <c r="F24" s="7" t="s">
        <v>270</v>
      </c>
      <c r="G24" s="1">
        <v>56</v>
      </c>
      <c r="H24" s="1">
        <v>43</v>
      </c>
      <c r="I24" s="1">
        <v>49.5</v>
      </c>
      <c r="J24" s="1">
        <v>1</v>
      </c>
      <c r="K24" s="5">
        <v>35.349999999999994</v>
      </c>
      <c r="L24" s="1">
        <v>21</v>
      </c>
    </row>
    <row r="25" spans="1:12" ht="13.5">
      <c r="A25" s="1" t="s">
        <v>271</v>
      </c>
      <c r="B25" s="15" t="s">
        <v>10</v>
      </c>
      <c r="C25" s="15" t="s">
        <v>94</v>
      </c>
      <c r="D25" s="7" t="s">
        <v>12</v>
      </c>
      <c r="E25" s="7" t="s">
        <v>227</v>
      </c>
      <c r="F25" s="7" t="s">
        <v>272</v>
      </c>
      <c r="G25" s="1">
        <v>51</v>
      </c>
      <c r="H25" s="1">
        <v>48</v>
      </c>
      <c r="I25" s="1">
        <v>49.5</v>
      </c>
      <c r="J25" s="1">
        <v>1</v>
      </c>
      <c r="K25" s="5">
        <v>35.349999999999994</v>
      </c>
      <c r="L25" s="1">
        <v>21</v>
      </c>
    </row>
    <row r="26" spans="1:12" ht="13.5">
      <c r="A26" s="1" t="s">
        <v>273</v>
      </c>
      <c r="B26" s="15" t="s">
        <v>10</v>
      </c>
      <c r="C26" s="15" t="s">
        <v>94</v>
      </c>
      <c r="D26" s="7" t="s">
        <v>12</v>
      </c>
      <c r="E26" s="7" t="s">
        <v>227</v>
      </c>
      <c r="F26" s="7" t="s">
        <v>274</v>
      </c>
      <c r="G26" s="1">
        <v>49</v>
      </c>
      <c r="H26" s="1">
        <v>50</v>
      </c>
      <c r="I26" s="1">
        <v>49.5</v>
      </c>
      <c r="J26" s="1">
        <v>1</v>
      </c>
      <c r="K26" s="5">
        <v>35.349999999999994</v>
      </c>
      <c r="L26" s="1">
        <v>21</v>
      </c>
    </row>
    <row r="27" spans="1:12" ht="13.5">
      <c r="A27" s="1" t="s">
        <v>275</v>
      </c>
      <c r="B27" s="15" t="s">
        <v>10</v>
      </c>
      <c r="C27" s="15" t="s">
        <v>94</v>
      </c>
      <c r="D27" s="7" t="s">
        <v>12</v>
      </c>
      <c r="E27" s="7" t="s">
        <v>227</v>
      </c>
      <c r="F27" s="7" t="s">
        <v>276</v>
      </c>
      <c r="G27" s="1">
        <v>36</v>
      </c>
      <c r="H27" s="1">
        <v>53</v>
      </c>
      <c r="I27" s="1">
        <v>44.5</v>
      </c>
      <c r="J27" s="1">
        <v>6</v>
      </c>
      <c r="K27" s="5">
        <v>35.349999999999994</v>
      </c>
      <c r="L27" s="1">
        <v>21</v>
      </c>
    </row>
    <row r="28" spans="1:12" ht="13.5">
      <c r="A28" s="1" t="s">
        <v>277</v>
      </c>
      <c r="B28" s="15" t="s">
        <v>20</v>
      </c>
      <c r="C28" s="15" t="s">
        <v>94</v>
      </c>
      <c r="D28" s="7" t="s">
        <v>12</v>
      </c>
      <c r="E28" s="7" t="s">
        <v>227</v>
      </c>
      <c r="F28" s="7" t="s">
        <v>278</v>
      </c>
      <c r="G28" s="1">
        <v>46</v>
      </c>
      <c r="H28" s="1">
        <v>52</v>
      </c>
      <c r="I28" s="1">
        <v>49</v>
      </c>
      <c r="J28" s="1">
        <v>1</v>
      </c>
      <c r="K28" s="5">
        <v>35</v>
      </c>
      <c r="L28" s="1">
        <v>26</v>
      </c>
    </row>
    <row r="29" spans="1:12" ht="13.5">
      <c r="A29" s="1" t="s">
        <v>279</v>
      </c>
      <c r="B29" s="15" t="s">
        <v>10</v>
      </c>
      <c r="C29" s="15" t="s">
        <v>94</v>
      </c>
      <c r="D29" s="7" t="s">
        <v>12</v>
      </c>
      <c r="E29" s="7" t="s">
        <v>227</v>
      </c>
      <c r="F29" s="7" t="s">
        <v>280</v>
      </c>
      <c r="G29" s="1">
        <v>46</v>
      </c>
      <c r="H29" s="1">
        <v>51</v>
      </c>
      <c r="I29" s="1">
        <v>48.5</v>
      </c>
      <c r="J29" s="1">
        <v>1</v>
      </c>
      <c r="K29" s="5">
        <v>34.65</v>
      </c>
      <c r="L29" s="1">
        <v>27</v>
      </c>
    </row>
    <row r="30" spans="1:12" ht="13.5">
      <c r="A30" s="1" t="s">
        <v>281</v>
      </c>
      <c r="B30" s="15" t="s">
        <v>20</v>
      </c>
      <c r="C30" s="15" t="s">
        <v>94</v>
      </c>
      <c r="D30" s="7" t="s">
        <v>12</v>
      </c>
      <c r="E30" s="7" t="s">
        <v>227</v>
      </c>
      <c r="F30" s="7" t="s">
        <v>282</v>
      </c>
      <c r="G30" s="1">
        <v>44</v>
      </c>
      <c r="H30" s="1">
        <v>52</v>
      </c>
      <c r="I30" s="1">
        <v>48</v>
      </c>
      <c r="J30" s="1">
        <v>1</v>
      </c>
      <c r="K30" s="5">
        <v>34.3</v>
      </c>
      <c r="L30" s="1">
        <v>28</v>
      </c>
    </row>
    <row r="31" spans="1:12" ht="13.5">
      <c r="A31" s="1" t="s">
        <v>283</v>
      </c>
      <c r="B31" s="15" t="s">
        <v>10</v>
      </c>
      <c r="C31" s="15" t="s">
        <v>94</v>
      </c>
      <c r="D31" s="7" t="s">
        <v>12</v>
      </c>
      <c r="E31" s="7" t="s">
        <v>227</v>
      </c>
      <c r="F31" s="7" t="s">
        <v>284</v>
      </c>
      <c r="G31" s="1">
        <v>43</v>
      </c>
      <c r="H31" s="1">
        <v>53</v>
      </c>
      <c r="I31" s="1">
        <v>48</v>
      </c>
      <c r="J31" s="1">
        <v>1</v>
      </c>
      <c r="K31" s="5">
        <v>34.3</v>
      </c>
      <c r="L31" s="1">
        <v>28</v>
      </c>
    </row>
    <row r="32" spans="1:12" ht="13.5">
      <c r="A32" s="1" t="s">
        <v>285</v>
      </c>
      <c r="B32" s="15" t="s">
        <v>20</v>
      </c>
      <c r="C32" s="15" t="s">
        <v>94</v>
      </c>
      <c r="D32" s="7" t="s">
        <v>12</v>
      </c>
      <c r="E32" s="7" t="s">
        <v>227</v>
      </c>
      <c r="F32" s="7" t="s">
        <v>286</v>
      </c>
      <c r="G32" s="1">
        <v>34</v>
      </c>
      <c r="H32" s="1">
        <v>52</v>
      </c>
      <c r="I32" s="1">
        <v>43</v>
      </c>
      <c r="J32" s="1">
        <v>6</v>
      </c>
      <c r="K32" s="5">
        <v>34.3</v>
      </c>
      <c r="L32" s="1">
        <v>28</v>
      </c>
    </row>
    <row r="33" spans="1:12" ht="13.5">
      <c r="A33" s="1" t="s">
        <v>287</v>
      </c>
      <c r="B33" s="15" t="s">
        <v>20</v>
      </c>
      <c r="C33" s="15" t="s">
        <v>94</v>
      </c>
      <c r="D33" s="7" t="s">
        <v>12</v>
      </c>
      <c r="E33" s="7" t="s">
        <v>227</v>
      </c>
      <c r="F33" s="7" t="s">
        <v>288</v>
      </c>
      <c r="G33" s="1">
        <v>45</v>
      </c>
      <c r="H33" s="1">
        <v>50</v>
      </c>
      <c r="I33" s="1">
        <v>47.5</v>
      </c>
      <c r="J33" s="1">
        <v>1</v>
      </c>
      <c r="K33" s="5">
        <v>33.949999999999996</v>
      </c>
      <c r="L33" s="1">
        <v>31</v>
      </c>
    </row>
    <row r="34" spans="1:12" ht="13.5">
      <c r="A34" s="1" t="s">
        <v>289</v>
      </c>
      <c r="B34" s="15" t="s">
        <v>10</v>
      </c>
      <c r="C34" s="15" t="s">
        <v>94</v>
      </c>
      <c r="D34" s="7" t="s">
        <v>12</v>
      </c>
      <c r="E34" s="7" t="s">
        <v>227</v>
      </c>
      <c r="F34" s="7" t="s">
        <v>290</v>
      </c>
      <c r="G34" s="1">
        <v>48</v>
      </c>
      <c r="H34" s="1">
        <v>46</v>
      </c>
      <c r="I34" s="1">
        <v>47</v>
      </c>
      <c r="J34" s="1">
        <v>1</v>
      </c>
      <c r="K34" s="5">
        <v>33.599999999999994</v>
      </c>
      <c r="L34" s="1">
        <v>32</v>
      </c>
    </row>
    <row r="35" spans="1:12" ht="13.5">
      <c r="A35" s="1" t="s">
        <v>291</v>
      </c>
      <c r="B35" s="15" t="s">
        <v>20</v>
      </c>
      <c r="C35" s="15" t="s">
        <v>94</v>
      </c>
      <c r="D35" s="7" t="s">
        <v>12</v>
      </c>
      <c r="E35" s="7" t="s">
        <v>227</v>
      </c>
      <c r="F35" s="7" t="s">
        <v>292</v>
      </c>
      <c r="G35" s="1">
        <v>44</v>
      </c>
      <c r="H35" s="1">
        <v>49</v>
      </c>
      <c r="I35" s="1">
        <v>46.5</v>
      </c>
      <c r="J35" s="1">
        <v>1</v>
      </c>
      <c r="K35" s="5">
        <v>33.25</v>
      </c>
      <c r="L35" s="1">
        <v>33</v>
      </c>
    </row>
    <row r="36" spans="1:12" ht="13.5">
      <c r="A36" s="1" t="s">
        <v>293</v>
      </c>
      <c r="B36" s="15" t="s">
        <v>10</v>
      </c>
      <c r="C36" s="15" t="s">
        <v>94</v>
      </c>
      <c r="D36" s="7" t="s">
        <v>12</v>
      </c>
      <c r="E36" s="7" t="s">
        <v>227</v>
      </c>
      <c r="F36" s="7" t="s">
        <v>294</v>
      </c>
      <c r="G36" s="1">
        <v>58</v>
      </c>
      <c r="H36" s="1">
        <v>36</v>
      </c>
      <c r="I36" s="1">
        <v>47</v>
      </c>
      <c r="J36" s="1"/>
      <c r="K36" s="5">
        <v>32.9</v>
      </c>
      <c r="L36" s="1">
        <v>34</v>
      </c>
    </row>
    <row r="37" spans="1:12" ht="13.5">
      <c r="A37" s="1" t="s">
        <v>295</v>
      </c>
      <c r="B37" s="15" t="s">
        <v>20</v>
      </c>
      <c r="C37" s="15" t="s">
        <v>94</v>
      </c>
      <c r="D37" s="7" t="s">
        <v>12</v>
      </c>
      <c r="E37" s="7" t="s">
        <v>227</v>
      </c>
      <c r="F37" s="7" t="s">
        <v>296</v>
      </c>
      <c r="G37" s="1">
        <v>45</v>
      </c>
      <c r="H37" s="1">
        <v>49</v>
      </c>
      <c r="I37" s="1">
        <v>47</v>
      </c>
      <c r="J37" s="1"/>
      <c r="K37" s="5">
        <v>32.9</v>
      </c>
      <c r="L37" s="1">
        <v>34</v>
      </c>
    </row>
    <row r="38" spans="1:12" ht="13.5">
      <c r="A38" s="1" t="s">
        <v>297</v>
      </c>
      <c r="B38" s="15" t="s">
        <v>10</v>
      </c>
      <c r="C38" s="15" t="s">
        <v>94</v>
      </c>
      <c r="D38" s="7" t="s">
        <v>12</v>
      </c>
      <c r="E38" s="7" t="s">
        <v>227</v>
      </c>
      <c r="F38" s="7" t="s">
        <v>298</v>
      </c>
      <c r="G38" s="1">
        <v>50</v>
      </c>
      <c r="H38" s="1">
        <v>42</v>
      </c>
      <c r="I38" s="1">
        <v>46</v>
      </c>
      <c r="J38" s="1">
        <v>1</v>
      </c>
      <c r="K38" s="5">
        <v>32.9</v>
      </c>
      <c r="L38" s="1">
        <v>34</v>
      </c>
    </row>
    <row r="39" spans="1:12" ht="13.5">
      <c r="A39" s="1" t="s">
        <v>299</v>
      </c>
      <c r="B39" s="15" t="s">
        <v>20</v>
      </c>
      <c r="C39" s="15" t="s">
        <v>94</v>
      </c>
      <c r="D39" s="7" t="s">
        <v>12</v>
      </c>
      <c r="E39" s="7" t="s">
        <v>227</v>
      </c>
      <c r="F39" s="7" t="s">
        <v>300</v>
      </c>
      <c r="G39" s="1">
        <v>41</v>
      </c>
      <c r="H39" s="1">
        <v>52</v>
      </c>
      <c r="I39" s="1">
        <v>46.5</v>
      </c>
      <c r="J39" s="1"/>
      <c r="K39" s="5">
        <v>32.55</v>
      </c>
      <c r="L39" s="1">
        <v>37</v>
      </c>
    </row>
    <row r="40" spans="1:12" ht="13.5">
      <c r="A40" s="1" t="s">
        <v>301</v>
      </c>
      <c r="B40" s="15" t="s">
        <v>10</v>
      </c>
      <c r="C40" s="15" t="s">
        <v>94</v>
      </c>
      <c r="D40" s="7" t="s">
        <v>12</v>
      </c>
      <c r="E40" s="7" t="s">
        <v>227</v>
      </c>
      <c r="F40" s="7" t="s">
        <v>302</v>
      </c>
      <c r="G40" s="1">
        <v>50</v>
      </c>
      <c r="H40" s="1">
        <v>43</v>
      </c>
      <c r="I40" s="1">
        <v>46.5</v>
      </c>
      <c r="J40" s="1"/>
      <c r="K40" s="5">
        <v>32.55</v>
      </c>
      <c r="L40" s="1">
        <v>37</v>
      </c>
    </row>
    <row r="41" spans="1:12" ht="13.5">
      <c r="A41" s="1" t="s">
        <v>303</v>
      </c>
      <c r="B41" s="15" t="s">
        <v>20</v>
      </c>
      <c r="C41" s="15" t="s">
        <v>94</v>
      </c>
      <c r="D41" s="7" t="s">
        <v>12</v>
      </c>
      <c r="E41" s="7" t="s">
        <v>227</v>
      </c>
      <c r="F41" s="7" t="s">
        <v>304</v>
      </c>
      <c r="G41" s="1">
        <v>43</v>
      </c>
      <c r="H41" s="1">
        <v>50</v>
      </c>
      <c r="I41" s="1">
        <v>46.5</v>
      </c>
      <c r="J41" s="1"/>
      <c r="K41" s="5">
        <v>32.55</v>
      </c>
      <c r="L41" s="1">
        <v>37</v>
      </c>
    </row>
    <row r="42" spans="1:12" ht="13.5">
      <c r="A42" s="1" t="s">
        <v>305</v>
      </c>
      <c r="B42" s="15" t="s">
        <v>10</v>
      </c>
      <c r="C42" s="15" t="s">
        <v>94</v>
      </c>
      <c r="D42" s="7" t="s">
        <v>12</v>
      </c>
      <c r="E42" s="7" t="s">
        <v>227</v>
      </c>
      <c r="F42" s="7" t="s">
        <v>306</v>
      </c>
      <c r="G42" s="1">
        <v>36</v>
      </c>
      <c r="H42" s="1">
        <v>56</v>
      </c>
      <c r="I42" s="1">
        <v>46</v>
      </c>
      <c r="J42" s="1"/>
      <c r="K42" s="5">
        <v>32.199999999999996</v>
      </c>
      <c r="L42" s="1">
        <v>40</v>
      </c>
    </row>
    <row r="43" spans="1:12" ht="13.5">
      <c r="A43" s="1" t="s">
        <v>307</v>
      </c>
      <c r="B43" s="15" t="s">
        <v>20</v>
      </c>
      <c r="C43" s="15" t="s">
        <v>94</v>
      </c>
      <c r="D43" s="7" t="s">
        <v>12</v>
      </c>
      <c r="E43" s="7" t="s">
        <v>227</v>
      </c>
      <c r="F43" s="7" t="s">
        <v>308</v>
      </c>
      <c r="G43" s="1">
        <v>35</v>
      </c>
      <c r="H43" s="1">
        <v>55</v>
      </c>
      <c r="I43" s="1">
        <v>45</v>
      </c>
      <c r="J43" s="1">
        <v>1</v>
      </c>
      <c r="K43" s="5">
        <v>32.199999999999996</v>
      </c>
      <c r="L43" s="1">
        <v>40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3">
      <selection activeCell="M35" sqref="M35"/>
    </sheetView>
  </sheetViews>
  <sheetFormatPr defaultColWidth="9.140625" defaultRowHeight="15"/>
  <cols>
    <col min="2" max="2" width="2.28125" style="16" customWidth="1"/>
    <col min="3" max="3" width="12.28125" style="19" customWidth="1"/>
    <col min="4" max="4" width="8.8515625" style="8" customWidth="1"/>
    <col min="5" max="5" width="4.28125" style="8" customWidth="1"/>
    <col min="6" max="6" width="10.7109375" style="8" customWidth="1"/>
    <col min="7" max="7" width="8.421875" style="0" customWidth="1"/>
    <col min="8" max="8" width="8.57421875" style="0" customWidth="1"/>
    <col min="9" max="9" width="5.8515625" style="0" customWidth="1"/>
    <col min="10" max="10" width="4.421875" style="6" customWidth="1"/>
    <col min="11" max="11" width="6.28125" style="0" customWidth="1"/>
    <col min="12" max="12" width="6.421875" style="0" customWidth="1"/>
  </cols>
  <sheetData>
    <row r="1" spans="1:12" ht="18.75">
      <c r="A1" s="21" t="s">
        <v>464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0.5">
      <c r="A2" s="1" t="s">
        <v>0</v>
      </c>
      <c r="B2" s="17" t="s">
        <v>1</v>
      </c>
      <c r="C2" s="1" t="s">
        <v>2</v>
      </c>
      <c r="D2" s="7" t="s">
        <v>3</v>
      </c>
      <c r="E2" s="9" t="s">
        <v>4</v>
      </c>
      <c r="F2" s="7" t="s">
        <v>5</v>
      </c>
      <c r="G2" s="9" t="s">
        <v>469</v>
      </c>
      <c r="H2" s="10" t="s">
        <v>470</v>
      </c>
      <c r="I2" s="11" t="s">
        <v>471</v>
      </c>
      <c r="J2" s="11" t="s">
        <v>472</v>
      </c>
      <c r="K2" s="11" t="s">
        <v>473</v>
      </c>
      <c r="L2" s="3" t="s">
        <v>7</v>
      </c>
    </row>
    <row r="3" spans="1:12" ht="13.5">
      <c r="A3" s="1" t="s">
        <v>309</v>
      </c>
      <c r="B3" s="15" t="s">
        <v>10</v>
      </c>
      <c r="C3" s="18" t="s">
        <v>94</v>
      </c>
      <c r="D3" s="7" t="s">
        <v>310</v>
      </c>
      <c r="E3" s="7" t="s">
        <v>311</v>
      </c>
      <c r="F3" s="7" t="s">
        <v>312</v>
      </c>
      <c r="G3" s="1">
        <v>58</v>
      </c>
      <c r="H3" s="1">
        <v>71</v>
      </c>
      <c r="I3" s="4">
        <v>64.5</v>
      </c>
      <c r="J3" s="1"/>
      <c r="K3" s="5">
        <v>45.15</v>
      </c>
      <c r="L3" s="1">
        <v>1</v>
      </c>
    </row>
    <row r="4" spans="1:12" ht="13.5">
      <c r="A4" s="1" t="s">
        <v>313</v>
      </c>
      <c r="B4" s="15" t="s">
        <v>10</v>
      </c>
      <c r="C4" s="18" t="s">
        <v>94</v>
      </c>
      <c r="D4" s="7" t="s">
        <v>310</v>
      </c>
      <c r="E4" s="7" t="s">
        <v>311</v>
      </c>
      <c r="F4" s="7" t="s">
        <v>314</v>
      </c>
      <c r="G4" s="1">
        <v>48</v>
      </c>
      <c r="H4" s="1">
        <v>60</v>
      </c>
      <c r="I4" s="4">
        <v>54</v>
      </c>
      <c r="J4" s="1">
        <v>1</v>
      </c>
      <c r="K4" s="5">
        <v>38.5</v>
      </c>
      <c r="L4" s="1">
        <v>2</v>
      </c>
    </row>
    <row r="5" spans="1:12" ht="13.5">
      <c r="A5" s="1" t="s">
        <v>315</v>
      </c>
      <c r="B5" s="15" t="s">
        <v>10</v>
      </c>
      <c r="C5" s="18" t="s">
        <v>94</v>
      </c>
      <c r="D5" s="7" t="s">
        <v>310</v>
      </c>
      <c r="E5" s="7" t="s">
        <v>311</v>
      </c>
      <c r="F5" s="7" t="s">
        <v>316</v>
      </c>
      <c r="G5" s="1">
        <v>55</v>
      </c>
      <c r="H5" s="1">
        <v>53</v>
      </c>
      <c r="I5" s="4">
        <v>54</v>
      </c>
      <c r="J5" s="1"/>
      <c r="K5" s="5">
        <v>37.8</v>
      </c>
      <c r="L5" s="1">
        <v>3</v>
      </c>
    </row>
    <row r="6" spans="1:12" ht="13.5">
      <c r="A6" s="1" t="s">
        <v>317</v>
      </c>
      <c r="B6" s="15" t="s">
        <v>10</v>
      </c>
      <c r="C6" s="18" t="s">
        <v>94</v>
      </c>
      <c r="D6" s="7" t="s">
        <v>310</v>
      </c>
      <c r="E6" s="7" t="s">
        <v>311</v>
      </c>
      <c r="F6" s="7" t="s">
        <v>318</v>
      </c>
      <c r="G6" s="1">
        <v>50</v>
      </c>
      <c r="H6" s="1">
        <v>56</v>
      </c>
      <c r="I6" s="4">
        <v>53</v>
      </c>
      <c r="J6" s="1"/>
      <c r="K6" s="5">
        <v>37.099999999999994</v>
      </c>
      <c r="L6" s="1">
        <v>4</v>
      </c>
    </row>
    <row r="7" spans="1:12" ht="13.5">
      <c r="A7" s="1" t="s">
        <v>319</v>
      </c>
      <c r="B7" s="15" t="s">
        <v>10</v>
      </c>
      <c r="C7" s="18" t="s">
        <v>94</v>
      </c>
      <c r="D7" s="7" t="s">
        <v>310</v>
      </c>
      <c r="E7" s="7" t="s">
        <v>311</v>
      </c>
      <c r="F7" s="7" t="s">
        <v>320</v>
      </c>
      <c r="G7" s="1">
        <v>49</v>
      </c>
      <c r="H7" s="1">
        <v>56</v>
      </c>
      <c r="I7" s="4">
        <v>52.5</v>
      </c>
      <c r="J7" s="1"/>
      <c r="K7" s="5">
        <v>36.75</v>
      </c>
      <c r="L7" s="1">
        <v>5</v>
      </c>
    </row>
    <row r="8" spans="1:12" ht="13.5">
      <c r="A8" s="1" t="s">
        <v>321</v>
      </c>
      <c r="B8" s="15" t="s">
        <v>10</v>
      </c>
      <c r="C8" s="18" t="s">
        <v>94</v>
      </c>
      <c r="D8" s="7" t="s">
        <v>310</v>
      </c>
      <c r="E8" s="7" t="s">
        <v>311</v>
      </c>
      <c r="F8" s="7" t="s">
        <v>322</v>
      </c>
      <c r="G8" s="1">
        <v>47</v>
      </c>
      <c r="H8" s="1">
        <v>57</v>
      </c>
      <c r="I8" s="4">
        <v>52</v>
      </c>
      <c r="J8" s="1"/>
      <c r="K8" s="5">
        <v>36.4</v>
      </c>
      <c r="L8" s="1">
        <v>6</v>
      </c>
    </row>
    <row r="9" spans="1:12" ht="13.5">
      <c r="A9" s="1" t="s">
        <v>323</v>
      </c>
      <c r="B9" s="15" t="s">
        <v>20</v>
      </c>
      <c r="C9" s="18" t="s">
        <v>94</v>
      </c>
      <c r="D9" s="7" t="s">
        <v>310</v>
      </c>
      <c r="E9" s="7" t="s">
        <v>311</v>
      </c>
      <c r="F9" s="7" t="s">
        <v>324</v>
      </c>
      <c r="G9" s="1">
        <v>57</v>
      </c>
      <c r="H9" s="1">
        <v>46</v>
      </c>
      <c r="I9" s="4">
        <v>51.5</v>
      </c>
      <c r="J9" s="1"/>
      <c r="K9" s="5">
        <v>36.05</v>
      </c>
      <c r="L9" s="1">
        <v>7</v>
      </c>
    </row>
    <row r="10" spans="1:12" ht="13.5">
      <c r="A10" s="1" t="s">
        <v>325</v>
      </c>
      <c r="B10" s="15" t="s">
        <v>10</v>
      </c>
      <c r="C10" s="18" t="s">
        <v>94</v>
      </c>
      <c r="D10" s="7" t="s">
        <v>310</v>
      </c>
      <c r="E10" s="7" t="s">
        <v>311</v>
      </c>
      <c r="F10" s="7" t="s">
        <v>326</v>
      </c>
      <c r="G10" s="1">
        <v>42</v>
      </c>
      <c r="H10" s="1">
        <v>59</v>
      </c>
      <c r="I10" s="4">
        <v>50.5</v>
      </c>
      <c r="J10" s="1">
        <v>1</v>
      </c>
      <c r="K10" s="5">
        <v>36.05</v>
      </c>
      <c r="L10" s="1">
        <v>7</v>
      </c>
    </row>
    <row r="11" spans="1:12" ht="13.5">
      <c r="A11" s="1" t="s">
        <v>327</v>
      </c>
      <c r="B11" s="15" t="s">
        <v>20</v>
      </c>
      <c r="C11" s="18" t="s">
        <v>94</v>
      </c>
      <c r="D11" s="7" t="s">
        <v>310</v>
      </c>
      <c r="E11" s="7" t="s">
        <v>311</v>
      </c>
      <c r="F11" s="7" t="s">
        <v>328</v>
      </c>
      <c r="G11" s="1">
        <v>43</v>
      </c>
      <c r="H11" s="1">
        <v>54</v>
      </c>
      <c r="I11" s="4">
        <v>48.5</v>
      </c>
      <c r="J11" s="1">
        <v>1</v>
      </c>
      <c r="K11" s="5">
        <v>34.65</v>
      </c>
      <c r="L11" s="1">
        <v>9</v>
      </c>
    </row>
    <row r="12" spans="1:12" ht="13.5">
      <c r="A12" s="1" t="s">
        <v>329</v>
      </c>
      <c r="B12" s="15" t="s">
        <v>10</v>
      </c>
      <c r="C12" s="18" t="s">
        <v>94</v>
      </c>
      <c r="D12" s="7" t="s">
        <v>310</v>
      </c>
      <c r="E12" s="7" t="s">
        <v>311</v>
      </c>
      <c r="F12" s="7" t="s">
        <v>330</v>
      </c>
      <c r="G12" s="1">
        <v>58</v>
      </c>
      <c r="H12" s="1">
        <v>37</v>
      </c>
      <c r="I12" s="4">
        <v>47.5</v>
      </c>
      <c r="J12" s="1">
        <v>1</v>
      </c>
      <c r="K12" s="5">
        <v>33.949999999999996</v>
      </c>
      <c r="L12" s="1">
        <v>10</v>
      </c>
    </row>
    <row r="13" spans="1:12" ht="13.5">
      <c r="A13" s="1" t="s">
        <v>331</v>
      </c>
      <c r="B13" s="15" t="s">
        <v>20</v>
      </c>
      <c r="C13" s="18" t="s">
        <v>94</v>
      </c>
      <c r="D13" s="7" t="s">
        <v>310</v>
      </c>
      <c r="E13" s="7" t="s">
        <v>311</v>
      </c>
      <c r="F13" s="7" t="s">
        <v>332</v>
      </c>
      <c r="G13" s="1">
        <v>45</v>
      </c>
      <c r="H13" s="1">
        <v>50</v>
      </c>
      <c r="I13" s="4">
        <v>47.5</v>
      </c>
      <c r="J13" s="1">
        <v>1</v>
      </c>
      <c r="K13" s="5">
        <v>33.949999999999996</v>
      </c>
      <c r="L13" s="1">
        <v>10</v>
      </c>
    </row>
    <row r="14" spans="1:12" ht="13.5">
      <c r="A14" s="1" t="s">
        <v>333</v>
      </c>
      <c r="B14" s="15" t="s">
        <v>20</v>
      </c>
      <c r="C14" s="18" t="s">
        <v>94</v>
      </c>
      <c r="D14" s="7" t="s">
        <v>310</v>
      </c>
      <c r="E14" s="7" t="s">
        <v>311</v>
      </c>
      <c r="F14" s="7" t="s">
        <v>334</v>
      </c>
      <c r="G14" s="1">
        <v>44</v>
      </c>
      <c r="H14" s="1">
        <v>52</v>
      </c>
      <c r="I14" s="4">
        <v>48</v>
      </c>
      <c r="J14" s="1"/>
      <c r="K14" s="5">
        <v>33.599999999999994</v>
      </c>
      <c r="L14" s="1">
        <v>12</v>
      </c>
    </row>
    <row r="15" spans="1:12" ht="13.5">
      <c r="A15" s="1" t="s">
        <v>335</v>
      </c>
      <c r="B15" s="15" t="s">
        <v>20</v>
      </c>
      <c r="C15" s="18" t="s">
        <v>94</v>
      </c>
      <c r="D15" s="7" t="s">
        <v>310</v>
      </c>
      <c r="E15" s="7" t="s">
        <v>311</v>
      </c>
      <c r="F15" s="7" t="s">
        <v>336</v>
      </c>
      <c r="G15" s="1">
        <v>46</v>
      </c>
      <c r="H15" s="1">
        <v>48</v>
      </c>
      <c r="I15" s="4">
        <v>47</v>
      </c>
      <c r="J15" s="1">
        <v>1</v>
      </c>
      <c r="K15" s="5">
        <v>33.599999999999994</v>
      </c>
      <c r="L15" s="1">
        <v>12</v>
      </c>
    </row>
    <row r="16" spans="1:12" ht="13.5">
      <c r="A16" s="1" t="s">
        <v>337</v>
      </c>
      <c r="B16" s="15" t="s">
        <v>10</v>
      </c>
      <c r="C16" s="18" t="s">
        <v>94</v>
      </c>
      <c r="D16" s="7" t="s">
        <v>310</v>
      </c>
      <c r="E16" s="7" t="s">
        <v>311</v>
      </c>
      <c r="F16" s="7" t="s">
        <v>338</v>
      </c>
      <c r="G16" s="1">
        <v>42</v>
      </c>
      <c r="H16" s="1">
        <v>51</v>
      </c>
      <c r="I16" s="4">
        <v>46.5</v>
      </c>
      <c r="J16" s="1">
        <v>1</v>
      </c>
      <c r="K16" s="5">
        <v>33.25</v>
      </c>
      <c r="L16" s="1">
        <v>14</v>
      </c>
    </row>
    <row r="17" spans="1:12" ht="13.5">
      <c r="A17" s="1" t="s">
        <v>339</v>
      </c>
      <c r="B17" s="15" t="s">
        <v>10</v>
      </c>
      <c r="C17" s="18" t="s">
        <v>94</v>
      </c>
      <c r="D17" s="7" t="s">
        <v>310</v>
      </c>
      <c r="E17" s="7" t="s">
        <v>311</v>
      </c>
      <c r="F17" s="7" t="s">
        <v>340</v>
      </c>
      <c r="G17" s="1">
        <v>58</v>
      </c>
      <c r="H17" s="1">
        <v>35</v>
      </c>
      <c r="I17" s="4">
        <v>46.5</v>
      </c>
      <c r="J17" s="1">
        <v>1</v>
      </c>
      <c r="K17" s="5">
        <v>33.25</v>
      </c>
      <c r="L17" s="1">
        <v>14</v>
      </c>
    </row>
    <row r="18" spans="1:12" ht="13.5">
      <c r="A18" s="1" t="s">
        <v>341</v>
      </c>
      <c r="B18" s="15" t="s">
        <v>10</v>
      </c>
      <c r="C18" s="18" t="s">
        <v>94</v>
      </c>
      <c r="D18" s="7" t="s">
        <v>310</v>
      </c>
      <c r="E18" s="7" t="s">
        <v>311</v>
      </c>
      <c r="F18" s="7" t="s">
        <v>342</v>
      </c>
      <c r="G18" s="1">
        <v>51</v>
      </c>
      <c r="H18" s="1">
        <v>43</v>
      </c>
      <c r="I18" s="4">
        <v>47</v>
      </c>
      <c r="J18" s="1"/>
      <c r="K18" s="5">
        <v>32.9</v>
      </c>
      <c r="L18" s="1">
        <v>16</v>
      </c>
    </row>
    <row r="19" spans="1:12" ht="13.5">
      <c r="A19" s="1" t="s">
        <v>343</v>
      </c>
      <c r="B19" s="15" t="s">
        <v>10</v>
      </c>
      <c r="C19" s="18" t="s">
        <v>94</v>
      </c>
      <c r="D19" s="7" t="s">
        <v>310</v>
      </c>
      <c r="E19" s="7" t="s">
        <v>311</v>
      </c>
      <c r="F19" s="7" t="s">
        <v>344</v>
      </c>
      <c r="G19" s="1">
        <v>53</v>
      </c>
      <c r="H19" s="1">
        <v>39</v>
      </c>
      <c r="I19" s="4">
        <v>46</v>
      </c>
      <c r="J19" s="1">
        <v>1</v>
      </c>
      <c r="K19" s="5">
        <v>32.9</v>
      </c>
      <c r="L19" s="1">
        <v>16</v>
      </c>
    </row>
    <row r="20" spans="1:12" ht="13.5">
      <c r="A20" s="1" t="s">
        <v>345</v>
      </c>
      <c r="B20" s="15" t="s">
        <v>20</v>
      </c>
      <c r="C20" s="18" t="s">
        <v>94</v>
      </c>
      <c r="D20" s="7" t="s">
        <v>310</v>
      </c>
      <c r="E20" s="7" t="s">
        <v>311</v>
      </c>
      <c r="F20" s="7" t="s">
        <v>346</v>
      </c>
      <c r="G20" s="1">
        <v>45</v>
      </c>
      <c r="H20" s="1">
        <v>40</v>
      </c>
      <c r="I20" s="4">
        <v>42.5</v>
      </c>
      <c r="J20" s="1">
        <v>4</v>
      </c>
      <c r="K20" s="5">
        <v>32.55</v>
      </c>
      <c r="L20" s="1">
        <v>18</v>
      </c>
    </row>
    <row r="21" spans="1:12" ht="13.5">
      <c r="A21" s="1" t="s">
        <v>347</v>
      </c>
      <c r="B21" s="15" t="s">
        <v>20</v>
      </c>
      <c r="C21" s="18" t="s">
        <v>94</v>
      </c>
      <c r="D21" s="7" t="s">
        <v>310</v>
      </c>
      <c r="E21" s="7" t="s">
        <v>311</v>
      </c>
      <c r="F21" s="7" t="s">
        <v>348</v>
      </c>
      <c r="G21" s="1">
        <v>42</v>
      </c>
      <c r="H21" s="1">
        <v>50</v>
      </c>
      <c r="I21" s="4">
        <v>46</v>
      </c>
      <c r="J21" s="1"/>
      <c r="K21" s="5">
        <v>32.199999999999996</v>
      </c>
      <c r="L21" s="1">
        <v>19</v>
      </c>
    </row>
    <row r="22" spans="1:12" ht="13.5">
      <c r="A22" s="1" t="s">
        <v>349</v>
      </c>
      <c r="B22" s="15" t="s">
        <v>10</v>
      </c>
      <c r="C22" s="18" t="s">
        <v>94</v>
      </c>
      <c r="D22" s="7" t="s">
        <v>310</v>
      </c>
      <c r="E22" s="7" t="s">
        <v>311</v>
      </c>
      <c r="F22" s="7" t="s">
        <v>350</v>
      </c>
      <c r="G22" s="1">
        <v>50</v>
      </c>
      <c r="H22" s="1">
        <v>40</v>
      </c>
      <c r="I22" s="4">
        <v>45</v>
      </c>
      <c r="J22" s="1">
        <v>1</v>
      </c>
      <c r="K22" s="5">
        <v>32.199999999999996</v>
      </c>
      <c r="L22" s="1">
        <v>19</v>
      </c>
    </row>
    <row r="23" spans="1:12" ht="13.5">
      <c r="A23" s="1" t="s">
        <v>351</v>
      </c>
      <c r="B23" s="15" t="s">
        <v>10</v>
      </c>
      <c r="C23" s="18" t="s">
        <v>94</v>
      </c>
      <c r="D23" s="7" t="s">
        <v>310</v>
      </c>
      <c r="E23" s="7" t="s">
        <v>311</v>
      </c>
      <c r="F23" s="7" t="s">
        <v>352</v>
      </c>
      <c r="G23" s="1">
        <v>46</v>
      </c>
      <c r="H23" s="1">
        <v>44</v>
      </c>
      <c r="I23" s="4">
        <v>45</v>
      </c>
      <c r="J23" s="1">
        <v>1</v>
      </c>
      <c r="K23" s="5">
        <v>32.199999999999996</v>
      </c>
      <c r="L23" s="1">
        <v>19</v>
      </c>
    </row>
    <row r="24" spans="1:12" ht="13.5">
      <c r="A24" s="1" t="s">
        <v>353</v>
      </c>
      <c r="B24" s="15" t="s">
        <v>20</v>
      </c>
      <c r="C24" s="18" t="s">
        <v>94</v>
      </c>
      <c r="D24" s="7" t="s">
        <v>310</v>
      </c>
      <c r="E24" s="7" t="s">
        <v>311</v>
      </c>
      <c r="F24" s="7" t="s">
        <v>354</v>
      </c>
      <c r="G24" s="1">
        <v>43</v>
      </c>
      <c r="H24" s="1">
        <v>47</v>
      </c>
      <c r="I24" s="4">
        <v>45</v>
      </c>
      <c r="J24" s="1"/>
      <c r="K24" s="5">
        <v>31.499999999999996</v>
      </c>
      <c r="L24" s="1">
        <v>22</v>
      </c>
    </row>
    <row r="25" spans="1:12" ht="13.5">
      <c r="A25" s="1" t="s">
        <v>355</v>
      </c>
      <c r="B25" s="15" t="s">
        <v>10</v>
      </c>
      <c r="C25" s="18" t="s">
        <v>94</v>
      </c>
      <c r="D25" s="7" t="s">
        <v>310</v>
      </c>
      <c r="E25" s="7" t="s">
        <v>311</v>
      </c>
      <c r="F25" s="7" t="s">
        <v>356</v>
      </c>
      <c r="G25" s="1">
        <v>49</v>
      </c>
      <c r="H25" s="1">
        <v>38</v>
      </c>
      <c r="I25" s="4">
        <v>43.5</v>
      </c>
      <c r="J25" s="1">
        <v>1</v>
      </c>
      <c r="K25" s="5">
        <v>31.15</v>
      </c>
      <c r="L25" s="1">
        <v>23</v>
      </c>
    </row>
    <row r="26" spans="1:12" ht="13.5">
      <c r="A26" s="1" t="s">
        <v>357</v>
      </c>
      <c r="B26" s="15" t="s">
        <v>20</v>
      </c>
      <c r="C26" s="18" t="s">
        <v>94</v>
      </c>
      <c r="D26" s="7" t="s">
        <v>310</v>
      </c>
      <c r="E26" s="7" t="s">
        <v>311</v>
      </c>
      <c r="F26" s="7" t="s">
        <v>358</v>
      </c>
      <c r="G26" s="1">
        <v>50</v>
      </c>
      <c r="H26" s="1">
        <v>38</v>
      </c>
      <c r="I26" s="4">
        <v>44</v>
      </c>
      <c r="J26" s="1"/>
      <c r="K26" s="5">
        <v>30.799999999999997</v>
      </c>
      <c r="L26" s="1">
        <v>24</v>
      </c>
    </row>
    <row r="27" spans="1:12" ht="13.5">
      <c r="A27" s="1" t="s">
        <v>359</v>
      </c>
      <c r="B27" s="15" t="s">
        <v>20</v>
      </c>
      <c r="C27" s="18" t="s">
        <v>94</v>
      </c>
      <c r="D27" s="7" t="s">
        <v>310</v>
      </c>
      <c r="E27" s="7" t="s">
        <v>311</v>
      </c>
      <c r="F27" s="7" t="s">
        <v>360</v>
      </c>
      <c r="G27" s="1">
        <v>49</v>
      </c>
      <c r="H27" s="1">
        <v>39</v>
      </c>
      <c r="I27" s="4">
        <v>44</v>
      </c>
      <c r="J27" s="1"/>
      <c r="K27" s="5">
        <v>30.799999999999997</v>
      </c>
      <c r="L27" s="1">
        <v>24</v>
      </c>
    </row>
    <row r="28" spans="1:12" ht="13.5">
      <c r="A28" s="1" t="s">
        <v>361</v>
      </c>
      <c r="B28" s="15" t="s">
        <v>10</v>
      </c>
      <c r="C28" s="18" t="s">
        <v>94</v>
      </c>
      <c r="D28" s="7" t="s">
        <v>310</v>
      </c>
      <c r="E28" s="7" t="s">
        <v>311</v>
      </c>
      <c r="F28" s="7" t="s">
        <v>362</v>
      </c>
      <c r="G28" s="1">
        <v>45</v>
      </c>
      <c r="H28" s="1">
        <v>41</v>
      </c>
      <c r="I28" s="4">
        <v>43</v>
      </c>
      <c r="J28" s="1">
        <v>1</v>
      </c>
      <c r="K28" s="5">
        <v>30.799999999999997</v>
      </c>
      <c r="L28" s="1">
        <v>24</v>
      </c>
    </row>
    <row r="29" spans="1:12" ht="13.5">
      <c r="A29" s="1" t="s">
        <v>363</v>
      </c>
      <c r="B29" s="15" t="s">
        <v>20</v>
      </c>
      <c r="C29" s="18" t="s">
        <v>94</v>
      </c>
      <c r="D29" s="7" t="s">
        <v>310</v>
      </c>
      <c r="E29" s="7" t="s">
        <v>311</v>
      </c>
      <c r="F29" s="7" t="s">
        <v>364</v>
      </c>
      <c r="G29" s="1">
        <v>44</v>
      </c>
      <c r="H29" s="1">
        <v>43</v>
      </c>
      <c r="I29" s="4">
        <v>43.5</v>
      </c>
      <c r="J29" s="1"/>
      <c r="K29" s="5">
        <v>30.45</v>
      </c>
      <c r="L29" s="1">
        <v>27</v>
      </c>
    </row>
    <row r="30" spans="1:12" ht="13.5">
      <c r="A30" s="1" t="s">
        <v>365</v>
      </c>
      <c r="B30" s="15" t="s">
        <v>10</v>
      </c>
      <c r="C30" s="18" t="s">
        <v>94</v>
      </c>
      <c r="D30" s="7" t="s">
        <v>310</v>
      </c>
      <c r="E30" s="7" t="s">
        <v>311</v>
      </c>
      <c r="F30" s="7" t="s">
        <v>366</v>
      </c>
      <c r="G30" s="1">
        <v>46</v>
      </c>
      <c r="H30" s="1">
        <v>39</v>
      </c>
      <c r="I30" s="4">
        <v>42.5</v>
      </c>
      <c r="J30" s="1">
        <v>1</v>
      </c>
      <c r="K30" s="5">
        <v>30.45</v>
      </c>
      <c r="L30" s="1">
        <v>27</v>
      </c>
    </row>
    <row r="31" spans="1:12" ht="13.5">
      <c r="A31" s="1" t="s">
        <v>367</v>
      </c>
      <c r="B31" s="15" t="s">
        <v>20</v>
      </c>
      <c r="C31" s="18" t="s">
        <v>94</v>
      </c>
      <c r="D31" s="7" t="s">
        <v>310</v>
      </c>
      <c r="E31" s="7" t="s">
        <v>311</v>
      </c>
      <c r="F31" s="7" t="s">
        <v>368</v>
      </c>
      <c r="G31" s="1">
        <v>33</v>
      </c>
      <c r="H31" s="1">
        <v>53</v>
      </c>
      <c r="I31" s="4">
        <v>43</v>
      </c>
      <c r="J31" s="1"/>
      <c r="K31" s="5">
        <v>30.099999999999998</v>
      </c>
      <c r="L31" s="1">
        <v>29</v>
      </c>
    </row>
    <row r="32" spans="1:12" ht="13.5">
      <c r="A32" s="1" t="s">
        <v>369</v>
      </c>
      <c r="B32" s="15" t="s">
        <v>10</v>
      </c>
      <c r="C32" s="18" t="s">
        <v>94</v>
      </c>
      <c r="D32" s="7" t="s">
        <v>310</v>
      </c>
      <c r="E32" s="7" t="s">
        <v>311</v>
      </c>
      <c r="F32" s="7" t="s">
        <v>370</v>
      </c>
      <c r="G32" s="1">
        <v>40</v>
      </c>
      <c r="H32" s="1">
        <v>46</v>
      </c>
      <c r="I32" s="4">
        <v>43</v>
      </c>
      <c r="J32" s="1"/>
      <c r="K32" s="5">
        <v>30.099999999999998</v>
      </c>
      <c r="L32" s="1">
        <v>29</v>
      </c>
    </row>
    <row r="33" spans="1:12" ht="13.5">
      <c r="A33" s="1" t="s">
        <v>371</v>
      </c>
      <c r="B33" s="15" t="s">
        <v>20</v>
      </c>
      <c r="C33" s="18" t="s">
        <v>94</v>
      </c>
      <c r="D33" s="7" t="s">
        <v>310</v>
      </c>
      <c r="E33" s="7" t="s">
        <v>311</v>
      </c>
      <c r="F33" s="7" t="s">
        <v>372</v>
      </c>
      <c r="G33" s="1">
        <v>36</v>
      </c>
      <c r="H33" s="1">
        <v>50</v>
      </c>
      <c r="I33" s="4">
        <v>43</v>
      </c>
      <c r="J33" s="1"/>
      <c r="K33" s="5">
        <v>30.099999999999998</v>
      </c>
      <c r="L33" s="1">
        <v>29</v>
      </c>
    </row>
    <row r="34" spans="1:12" ht="13.5">
      <c r="A34" s="1" t="s">
        <v>373</v>
      </c>
      <c r="B34" s="15" t="s">
        <v>10</v>
      </c>
      <c r="C34" s="18" t="s">
        <v>94</v>
      </c>
      <c r="D34" s="7" t="s">
        <v>310</v>
      </c>
      <c r="E34" s="7" t="s">
        <v>311</v>
      </c>
      <c r="F34" s="7" t="s">
        <v>374</v>
      </c>
      <c r="G34" s="1">
        <v>36</v>
      </c>
      <c r="H34" s="1">
        <v>49</v>
      </c>
      <c r="I34" s="4">
        <v>42.5</v>
      </c>
      <c r="J34" s="1"/>
      <c r="K34" s="5">
        <v>29.749999999999996</v>
      </c>
      <c r="L34" s="1">
        <v>32</v>
      </c>
    </row>
    <row r="35" spans="1:12" ht="13.5">
      <c r="A35" s="1" t="s">
        <v>375</v>
      </c>
      <c r="B35" s="15" t="s">
        <v>20</v>
      </c>
      <c r="C35" s="18" t="s">
        <v>94</v>
      </c>
      <c r="D35" s="7" t="s">
        <v>310</v>
      </c>
      <c r="E35" s="7" t="s">
        <v>311</v>
      </c>
      <c r="F35" s="7" t="s">
        <v>376</v>
      </c>
      <c r="G35" s="1">
        <v>36</v>
      </c>
      <c r="H35" s="1">
        <v>49</v>
      </c>
      <c r="I35" s="4">
        <v>42.5</v>
      </c>
      <c r="J35" s="1"/>
      <c r="K35" s="5">
        <v>29.749999999999996</v>
      </c>
      <c r="L35" s="1">
        <v>32</v>
      </c>
    </row>
    <row r="36" spans="1:12" ht="13.5">
      <c r="A36" s="1" t="s">
        <v>377</v>
      </c>
      <c r="B36" s="15" t="s">
        <v>10</v>
      </c>
      <c r="C36" s="18" t="s">
        <v>94</v>
      </c>
      <c r="D36" s="7" t="s">
        <v>310</v>
      </c>
      <c r="E36" s="7" t="s">
        <v>311</v>
      </c>
      <c r="F36" s="7" t="s">
        <v>378</v>
      </c>
      <c r="G36" s="1">
        <v>37</v>
      </c>
      <c r="H36" s="1">
        <v>48</v>
      </c>
      <c r="I36" s="4">
        <v>42.5</v>
      </c>
      <c r="J36" s="1"/>
      <c r="K36" s="5">
        <v>29.749999999999996</v>
      </c>
      <c r="L36" s="1">
        <v>32</v>
      </c>
    </row>
    <row r="37" spans="1:12" ht="13.5">
      <c r="A37" s="1" t="s">
        <v>379</v>
      </c>
      <c r="B37" s="15" t="s">
        <v>10</v>
      </c>
      <c r="C37" s="18" t="s">
        <v>94</v>
      </c>
      <c r="D37" s="7" t="s">
        <v>310</v>
      </c>
      <c r="E37" s="7" t="s">
        <v>311</v>
      </c>
      <c r="F37" s="7" t="s">
        <v>380</v>
      </c>
      <c r="G37" s="1">
        <v>52</v>
      </c>
      <c r="H37" s="1">
        <v>30</v>
      </c>
      <c r="I37" s="4">
        <v>41</v>
      </c>
      <c r="J37" s="1">
        <v>1</v>
      </c>
      <c r="K37" s="5">
        <v>29.4</v>
      </c>
      <c r="L37" s="1">
        <v>35</v>
      </c>
    </row>
    <row r="38" spans="1:12" ht="13.5">
      <c r="A38" s="1" t="s">
        <v>381</v>
      </c>
      <c r="B38" s="15" t="s">
        <v>20</v>
      </c>
      <c r="C38" s="18" t="s">
        <v>94</v>
      </c>
      <c r="D38" s="7" t="s">
        <v>310</v>
      </c>
      <c r="E38" s="7" t="s">
        <v>311</v>
      </c>
      <c r="F38" s="7" t="s">
        <v>382</v>
      </c>
      <c r="G38" s="1">
        <v>34</v>
      </c>
      <c r="H38" s="1">
        <v>40</v>
      </c>
      <c r="I38" s="4">
        <v>37</v>
      </c>
      <c r="J38" s="1">
        <v>5</v>
      </c>
      <c r="K38" s="5">
        <v>29.4</v>
      </c>
      <c r="L38" s="1">
        <v>35</v>
      </c>
    </row>
    <row r="39" spans="1:12" ht="13.5">
      <c r="A39" s="1" t="s">
        <v>383</v>
      </c>
      <c r="B39" s="15" t="s">
        <v>10</v>
      </c>
      <c r="C39" s="18" t="s">
        <v>94</v>
      </c>
      <c r="D39" s="7" t="s">
        <v>310</v>
      </c>
      <c r="E39" s="7" t="s">
        <v>311</v>
      </c>
      <c r="F39" s="7" t="s">
        <v>384</v>
      </c>
      <c r="G39" s="1">
        <v>42</v>
      </c>
      <c r="H39" s="1">
        <v>40</v>
      </c>
      <c r="I39" s="4">
        <v>41</v>
      </c>
      <c r="J39" s="1"/>
      <c r="K39" s="5">
        <v>28.7</v>
      </c>
      <c r="L39" s="1">
        <v>37</v>
      </c>
    </row>
    <row r="40" spans="1:12" ht="13.5">
      <c r="A40" s="1" t="s">
        <v>385</v>
      </c>
      <c r="B40" s="15" t="s">
        <v>10</v>
      </c>
      <c r="C40" s="18" t="s">
        <v>94</v>
      </c>
      <c r="D40" s="7" t="s">
        <v>310</v>
      </c>
      <c r="E40" s="7" t="s">
        <v>311</v>
      </c>
      <c r="F40" s="7" t="s">
        <v>386</v>
      </c>
      <c r="G40" s="1">
        <v>39</v>
      </c>
      <c r="H40" s="1">
        <v>43</v>
      </c>
      <c r="I40" s="4">
        <v>41</v>
      </c>
      <c r="J40" s="1"/>
      <c r="K40" s="5">
        <v>28.7</v>
      </c>
      <c r="L40" s="1">
        <v>37</v>
      </c>
    </row>
    <row r="41" spans="1:12" ht="13.5">
      <c r="A41" s="1" t="s">
        <v>387</v>
      </c>
      <c r="B41" s="15" t="s">
        <v>10</v>
      </c>
      <c r="C41" s="18" t="s">
        <v>94</v>
      </c>
      <c r="D41" s="7" t="s">
        <v>310</v>
      </c>
      <c r="E41" s="7" t="s">
        <v>311</v>
      </c>
      <c r="F41" s="7" t="s">
        <v>388</v>
      </c>
      <c r="G41" s="1">
        <v>48</v>
      </c>
      <c r="H41" s="1">
        <v>34</v>
      </c>
      <c r="I41" s="4">
        <v>41</v>
      </c>
      <c r="J41" s="1"/>
      <c r="K41" s="5">
        <v>28.7</v>
      </c>
      <c r="L41" s="1">
        <v>37</v>
      </c>
    </row>
    <row r="42" spans="1:12" ht="13.5">
      <c r="A42" s="1" t="s">
        <v>389</v>
      </c>
      <c r="B42" s="15" t="s">
        <v>20</v>
      </c>
      <c r="C42" s="18" t="s">
        <v>94</v>
      </c>
      <c r="D42" s="7" t="s">
        <v>310</v>
      </c>
      <c r="E42" s="7" t="s">
        <v>311</v>
      </c>
      <c r="F42" s="7" t="s">
        <v>390</v>
      </c>
      <c r="G42" s="1">
        <v>41</v>
      </c>
      <c r="H42" s="1">
        <v>39</v>
      </c>
      <c r="I42" s="4">
        <v>40</v>
      </c>
      <c r="J42" s="1">
        <v>1</v>
      </c>
      <c r="K42" s="5">
        <v>28.7</v>
      </c>
      <c r="L42" s="1">
        <v>37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2016-10-26T01:45:38Z</dcterms:modified>
  <cp:category/>
  <cp:version/>
  <cp:contentType/>
  <cp:contentStatus/>
</cp:coreProperties>
</file>