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80" windowHeight="9920" tabRatio="958" activeTab="1"/>
  </bookViews>
  <sheets>
    <sheet name="准旗教师招聘考试小学足球" sheetId="1" r:id="rId1"/>
    <sheet name="准旗教师招聘考试小学音乐" sheetId="2" r:id="rId2"/>
    <sheet name="准旗教师招聘考试小学田径" sheetId="3" r:id="rId3"/>
    <sheet name="准旗教师招聘考试小学计算机" sheetId="4" r:id="rId4"/>
    <sheet name="准旗教师招聘考试小学蒙语文" sheetId="5" r:id="rId5"/>
    <sheet name="准旗教师招聘考试小学语文" sheetId="6" r:id="rId6"/>
    <sheet name="准旗教师招聘考试小学语文（支教）" sheetId="7" r:id="rId7"/>
    <sheet name="准旗教师招聘考试小学英语" sheetId="8" r:id="rId8"/>
    <sheet name="准旗教师招聘考试小学英语支教" sheetId="9" r:id="rId9"/>
    <sheet name="准旗教师招聘考试小学数学" sheetId="10" r:id="rId10"/>
    <sheet name="准旗教师招聘考试小学美术" sheetId="11" r:id="rId11"/>
    <sheet name="准旗教师招聘考试小学篮球" sheetId="12" r:id="rId12"/>
    <sheet name="Sheet13" sheetId="13" r:id="rId13"/>
  </sheets>
  <externalReferences>
    <externalReference r:id="rId14"/>
  </externalReferences>
  <definedNames>
    <definedName name="_xlnm.Print_Titles" localSheetId="0">准旗教师招聘考试小学足球!$1:2</definedName>
    <definedName name="_xlnm._FilterDatabase" localSheetId="0" hidden="1">准旗教师招聘考试小学足球!$A$2:$G$14</definedName>
    <definedName name="_xlnm.Print_Titles" localSheetId="1">准旗教师招聘考试小学音乐!$1:2</definedName>
    <definedName name="_xlnm._FilterDatabase" localSheetId="1" hidden="1">准旗教师招聘考试小学音乐!$A$2:$G$10</definedName>
    <definedName name="_xlnm.Print_Titles" localSheetId="2">准旗教师招聘考试小学田径!$1:2</definedName>
    <definedName name="_xlnm._FilterDatabase" localSheetId="2" hidden="1">准旗教师招聘考试小学田径!$A$2:$G$8</definedName>
    <definedName name="_xlnm.Print_Titles" localSheetId="3">准旗教师招聘考试小学计算机!$1:2</definedName>
    <definedName name="_xlnm._FilterDatabase" localSheetId="3" hidden="1">准旗教师招聘考试小学计算机!$A$2:$G$8</definedName>
    <definedName name="_xlnm.Print_Titles" localSheetId="4">准旗教师招聘考试小学蒙语文!$1:2</definedName>
    <definedName name="_xlnm._FilterDatabase" localSheetId="4" hidden="1">准旗教师招聘考试小学蒙语文!$A$2:$G$6</definedName>
    <definedName name="_xlnm.Print_Titles" localSheetId="5">准旗教师招聘考试小学语文!$1:2</definedName>
    <definedName name="_xlnm._FilterDatabase" localSheetId="5" hidden="1">准旗教师招聘考试小学语文!$A$2:$H$46</definedName>
    <definedName name="_xlnm.Print_Titles" localSheetId="6">'准旗教师招聘考试小学语文（支教）'!$1:2</definedName>
    <definedName name="_xlnm._FilterDatabase" localSheetId="6" hidden="1">'准旗教师招聘考试小学语文（支教）'!$A$2:$H$6</definedName>
    <definedName name="_xlnm.Print_Titles" localSheetId="7">准旗教师招聘考试小学英语!$1:2</definedName>
    <definedName name="_xlnm._FilterDatabase" localSheetId="7" hidden="1">准旗教师招聘考试小学英语!$A$2:$G$10</definedName>
    <definedName name="_xlnm.Print_Titles" localSheetId="8">准旗教师招聘考试小学英语支教!$1:2</definedName>
    <definedName name="_xlnm._FilterDatabase" localSheetId="8" hidden="1">准旗教师招聘考试小学英语支教!$A$2:$G$4</definedName>
    <definedName name="_xlnm.Print_Titles" localSheetId="9">准旗教师招聘考试小学数学!$1:2</definedName>
    <definedName name="_xlnm._FilterDatabase" localSheetId="9" hidden="1">准旗教师招聘考试小学数学!$A$2:$G$28</definedName>
    <definedName name="_xlnm.Print_Titles" localSheetId="10">准旗教师招聘考试小学美术!$1:2</definedName>
    <definedName name="_xlnm._FilterDatabase" localSheetId="10" hidden="1">准旗教师招聘考试小学美术!$A$2:$G$6</definedName>
    <definedName name="_xlnm._FilterDatabase" localSheetId="11" hidden="1">准旗教师招聘考试小学篮球!$A$2:$G$5</definedName>
  </definedNames>
  <calcPr calcId="144525"/>
</workbook>
</file>

<file path=xl/sharedStrings.xml><?xml version="1.0" encoding="utf-8"?>
<sst xmlns="http://schemas.openxmlformats.org/spreadsheetml/2006/main" count="148">
  <si>
    <t xml:space="preserve">2016年准格尔旗教师招聘小学足球面试入围名单 </t>
  </si>
  <si>
    <t>考号</t>
  </si>
  <si>
    <t>姓名</t>
  </si>
  <si>
    <t>笔试成绩</t>
  </si>
  <si>
    <t>笔试折合</t>
  </si>
  <si>
    <t>政策加分</t>
  </si>
  <si>
    <t>总分</t>
  </si>
  <si>
    <t>备注</t>
  </si>
  <si>
    <t>名次</t>
  </si>
  <si>
    <t>16623552826</t>
  </si>
  <si>
    <t/>
  </si>
  <si>
    <t>16623552820</t>
  </si>
  <si>
    <t>16623552816</t>
  </si>
  <si>
    <t>16623552815</t>
  </si>
  <si>
    <t>16623552812</t>
  </si>
  <si>
    <t>16623552902</t>
  </si>
  <si>
    <t>16623552822</t>
  </si>
  <si>
    <t>16623552825</t>
  </si>
  <si>
    <t>16623552819</t>
  </si>
  <si>
    <t>16623552911</t>
  </si>
  <si>
    <t>16623552806</t>
  </si>
  <si>
    <t>16623552909</t>
  </si>
  <si>
    <t>2016年准格尔旗教师招聘小学音乐面试入围名单</t>
  </si>
  <si>
    <t>16623552612</t>
  </si>
  <si>
    <t>16623552707</t>
  </si>
  <si>
    <t>16623552622</t>
  </si>
  <si>
    <t>16623552608</t>
  </si>
  <si>
    <t>16623552623</t>
  </si>
  <si>
    <t>16623552619</t>
  </si>
  <si>
    <t>16623552629</t>
  </si>
  <si>
    <t>16623552616</t>
  </si>
  <si>
    <t xml:space="preserve">2016年准格尔旗教师招聘小学田径面试入围名单 </t>
  </si>
  <si>
    <t>16623553129</t>
  </si>
  <si>
    <t>16623553126</t>
  </si>
  <si>
    <t>16623553110</t>
  </si>
  <si>
    <t>16623553115</t>
  </si>
  <si>
    <t>16623553117</t>
  </si>
  <si>
    <t>16623553109</t>
  </si>
  <si>
    <t xml:space="preserve">2016年准格尔旗教师招聘小学计算机面试入围名单 </t>
  </si>
  <si>
    <t>16623553503</t>
  </si>
  <si>
    <t>16623553524</t>
  </si>
  <si>
    <t>16623553518</t>
  </si>
  <si>
    <t>16623553527</t>
  </si>
  <si>
    <t>16623553529</t>
  </si>
  <si>
    <t>16623553519</t>
  </si>
  <si>
    <t xml:space="preserve">2016年准格尔旗教师招聘小学蒙语文面试入围名单 </t>
  </si>
  <si>
    <t>16623552430</t>
  </si>
  <si>
    <t>16623552411</t>
  </si>
  <si>
    <t>16623552413</t>
  </si>
  <si>
    <t>16623552420</t>
  </si>
  <si>
    <t>2016年准格尔旗教师招聘小学语文面试入围名单</t>
  </si>
  <si>
    <t>16623550124</t>
  </si>
  <si>
    <t>16623550703</t>
  </si>
  <si>
    <t>16623550201</t>
  </si>
  <si>
    <t>16623550503</t>
  </si>
  <si>
    <t>16623550525</t>
  </si>
  <si>
    <t>16623550121</t>
  </si>
  <si>
    <t>16623550729</t>
  </si>
  <si>
    <t>16623550628</t>
  </si>
  <si>
    <t>16623550109</t>
  </si>
  <si>
    <t>16623550721</t>
  </si>
  <si>
    <t>16623550329</t>
  </si>
  <si>
    <t>16623550110</t>
  </si>
  <si>
    <t>16623550128</t>
  </si>
  <si>
    <t>16623550530</t>
  </si>
  <si>
    <t>16623550214</t>
  </si>
  <si>
    <t>16623550826</t>
  </si>
  <si>
    <t>16623550825</t>
  </si>
  <si>
    <t>16623550309</t>
  </si>
  <si>
    <t>16623550206</t>
  </si>
  <si>
    <t>16623550113</t>
  </si>
  <si>
    <t>16623550402</t>
  </si>
  <si>
    <t>16623550817</t>
  </si>
  <si>
    <t>16623550104</t>
  </si>
  <si>
    <t>16623550801</t>
  </si>
  <si>
    <t>16623550907</t>
  </si>
  <si>
    <t>16623550917</t>
  </si>
  <si>
    <t>16623550705</t>
  </si>
  <si>
    <t>16623550927</t>
  </si>
  <si>
    <t>16623550230</t>
  </si>
  <si>
    <t>16623550512</t>
  </si>
  <si>
    <t>16623550117</t>
  </si>
  <si>
    <t>16623550120</t>
  </si>
  <si>
    <t>16623550603</t>
  </si>
  <si>
    <t>16623550725</t>
  </si>
  <si>
    <t>16623550719</t>
  </si>
  <si>
    <t>16623550423</t>
  </si>
  <si>
    <t>16623550712</t>
  </si>
  <si>
    <t>16623550228</t>
  </si>
  <si>
    <t>16623550304</t>
  </si>
  <si>
    <t>16623550219</t>
  </si>
  <si>
    <t>16623550227</t>
  </si>
  <si>
    <t>16623550626</t>
  </si>
  <si>
    <t>16623550101</t>
  </si>
  <si>
    <t>16623550425</t>
  </si>
  <si>
    <t xml:space="preserve">2016年准格尔旗教师招聘小学语文（支教）面试入围名单 </t>
  </si>
  <si>
    <t>16623550314</t>
  </si>
  <si>
    <t>16623550516</t>
  </si>
  <si>
    <t>16623550504</t>
  </si>
  <si>
    <t>16623550417</t>
  </si>
  <si>
    <t xml:space="preserve">2016年准格尔旗教师招聘小学英语面试入围名单 </t>
  </si>
  <si>
    <t>16623551619</t>
  </si>
  <si>
    <t>16623551608</t>
  </si>
  <si>
    <t>16623552225</t>
  </si>
  <si>
    <t>16623551922</t>
  </si>
  <si>
    <t>16623551603</t>
  </si>
  <si>
    <t>16623552129</t>
  </si>
  <si>
    <t>16623551721</t>
  </si>
  <si>
    <t>16623552228</t>
  </si>
  <si>
    <t xml:space="preserve">2016年准格尔旗教师招聘小学英语（支教）面试入围名单 </t>
  </si>
  <si>
    <t>16623552216</t>
  </si>
  <si>
    <t>16623551910</t>
  </si>
  <si>
    <t xml:space="preserve">2016年准格尔旗教师招聘小学数学笔试面试入围名单 </t>
  </si>
  <si>
    <t>16623551222</t>
  </si>
  <si>
    <t>16623551219</t>
  </si>
  <si>
    <t>16623551308</t>
  </si>
  <si>
    <t>16623551311</t>
  </si>
  <si>
    <t>16623551415</t>
  </si>
  <si>
    <t>16623551214</t>
  </si>
  <si>
    <t>16623551304</t>
  </si>
  <si>
    <t>16623551322</t>
  </si>
  <si>
    <t>16623551307</t>
  </si>
  <si>
    <t>16623551208</t>
  </si>
  <si>
    <t>16623551412</t>
  </si>
  <si>
    <t>16623551316</t>
  </si>
  <si>
    <t>16623551409</t>
  </si>
  <si>
    <t>16623551204</t>
  </si>
  <si>
    <t>16623551430</t>
  </si>
  <si>
    <t>16623551404</t>
  </si>
  <si>
    <t>16623551310</t>
  </si>
  <si>
    <t>16623551319</t>
  </si>
  <si>
    <t>16623551229</t>
  </si>
  <si>
    <t>16623551220</t>
  </si>
  <si>
    <t>16623551303</t>
  </si>
  <si>
    <t>16623551201</t>
  </si>
  <si>
    <t>16623551329</t>
  </si>
  <si>
    <t>16623551314</t>
  </si>
  <si>
    <t>16623551203</t>
  </si>
  <si>
    <t>16623551423</t>
  </si>
  <si>
    <t xml:space="preserve">2016年准格尔旗教师招聘小学美术面试入围名单 </t>
  </si>
  <si>
    <t>16623553327</t>
  </si>
  <si>
    <t>16623553411</t>
  </si>
  <si>
    <t>16623553401</t>
  </si>
  <si>
    <t>16623553403</t>
  </si>
  <si>
    <t xml:space="preserve">2016年准格尔旗教师招聘小学篮球面试入围名单 </t>
  </si>
  <si>
    <t>16623553010</t>
  </si>
  <si>
    <t>16623553006</t>
  </si>
  <si>
    <t>16623553005</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</si>
</sst>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25">
    <font>
      <sz val="12"/>
      <name val="宋体"/>
      <charset val="134"/>
    </font>
    <font>
      <sz val="11"/>
      <color indexed="9"/>
      <name val="宋体"/>
      <charset val="0"/>
    </font>
    <font>
      <sz val="11"/>
      <color indexed="60"/>
      <name val="宋体"/>
      <charset val="0"/>
    </font>
    <font>
      <sz val="11"/>
      <color indexed="8"/>
      <name val="宋体"/>
      <charset val="0"/>
    </font>
    <font>
      <b/>
      <sz val="11"/>
      <color indexed="52"/>
      <name val="宋体"/>
      <charset val="0"/>
    </font>
    <font>
      <u/>
      <sz val="11"/>
      <color indexed="20"/>
      <name val="宋体"/>
      <charset val="0"/>
    </font>
    <font>
      <b/>
      <sz val="18"/>
      <color indexed="62"/>
      <name val="宋体"/>
      <charset val="134"/>
    </font>
    <font>
      <b/>
      <sz val="11"/>
      <color indexed="8"/>
      <name val="宋体"/>
      <charset val="0"/>
    </font>
    <font>
      <b/>
      <sz val="15"/>
      <color indexed="62"/>
      <name val="宋体"/>
      <charset val="134"/>
    </font>
    <font>
      <u/>
      <sz val="11"/>
      <color indexed="12"/>
      <name val="宋体"/>
      <charset val="0"/>
    </font>
    <font>
      <sz val="11"/>
      <color indexed="62"/>
      <name val="宋体"/>
      <charset val="0"/>
    </font>
    <font>
      <b/>
      <sz val="11"/>
      <color indexed="62"/>
      <name val="宋体"/>
      <charset val="134"/>
    </font>
    <font>
      <b/>
      <sz val="11"/>
      <color indexed="63"/>
      <name val="宋体"/>
      <charset val="0"/>
    </font>
    <font>
      <sz val="11"/>
      <color indexed="10"/>
      <name val="宋体"/>
      <charset val="0"/>
    </font>
    <font>
      <sz val="11"/>
      <color indexed="52"/>
      <name val="宋体"/>
      <charset val="0"/>
    </font>
    <font>
      <b/>
      <sz val="11"/>
      <color indexed="9"/>
      <name val="宋体"/>
      <charset val="0"/>
    </font>
    <font>
      <i/>
      <sz val="11"/>
      <color indexed="23"/>
      <name val="宋体"/>
      <charset val="0"/>
    </font>
    <font>
      <sz val="11"/>
      <color indexed="17"/>
      <name val="宋体"/>
      <charset val="0"/>
    </font>
    <font>
      <b/>
      <sz val="13"/>
      <color indexed="62"/>
      <name val="宋体"/>
      <charset val="134"/>
    </font>
    <font>
      <b/>
      <sz val="18"/>
      <name val="宋体"/>
      <charset val="134"/>
    </font>
    <font>
      <b/>
      <sz val="12"/>
      <name val="宋体"/>
      <charset val="134"/>
    </font>
    <font>
      <b/>
      <sz val="14"/>
      <name val="宋体"/>
      <charset val="134"/>
    </font>
    <font>
      <sz val="14"/>
      <name val="宋体"/>
      <charset val="134"/>
    </font>
    <font>
      <sz val="6"/>
      <name val="宋体"/>
      <charset val="134"/>
    </font>
    <font>
      <sz val="8"/>
      <name val="宋体"/>
      <charset val="134"/>
    </font>
  </fonts>
  <fills count="17">
    <fill>
      <patternFill patternType="none"/>
    </fill>
    <fill>
      <patternFill patternType="gray125"/>
    </fill>
    <fill>
      <patternFill patternType="solid">
        <fgColor indexed="57"/>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51"/>
        <bgColor indexed="64"/>
      </patternFill>
    </fill>
    <fill>
      <patternFill patternType="solid">
        <fgColor indexed="9"/>
        <bgColor indexed="64"/>
      </patternFill>
    </fill>
    <fill>
      <patternFill patternType="solid">
        <fgColor indexed="53"/>
        <bgColor indexed="64"/>
      </patternFill>
    </fill>
    <fill>
      <patternFill patternType="solid">
        <fgColor indexed="47"/>
        <bgColor indexed="64"/>
      </patternFill>
    </fill>
    <fill>
      <patternFill patternType="solid">
        <fgColor indexed="49"/>
        <bgColor indexed="64"/>
      </patternFill>
    </fill>
    <fill>
      <patternFill patternType="solid">
        <fgColor indexed="26"/>
        <bgColor indexed="64"/>
      </patternFill>
    </fill>
    <fill>
      <patternFill patternType="solid">
        <fgColor indexed="29"/>
        <bgColor indexed="64"/>
      </patternFill>
    </fill>
    <fill>
      <patternFill patternType="solid">
        <fgColor indexed="27"/>
        <bgColor indexed="64"/>
      </patternFill>
    </fill>
    <fill>
      <patternFill patternType="solid">
        <fgColor indexed="42"/>
        <bgColor indexed="64"/>
      </patternFill>
    </fill>
    <fill>
      <patternFill patternType="solid">
        <fgColor indexed="31"/>
        <bgColor indexed="64"/>
      </patternFill>
    </fill>
    <fill>
      <patternFill patternType="solid">
        <fgColor indexed="5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6"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6" fillId="0" borderId="0" applyNumberFormat="0" applyFill="0" applyBorder="0" applyAlignment="0" applyProtection="0">
      <alignment vertical="center"/>
    </xf>
    <xf numFmtId="42" fontId="0" fillId="0" borderId="0" applyFont="0" applyFill="0" applyBorder="0" applyAlignment="0" applyProtection="0">
      <alignment vertical="center"/>
    </xf>
    <xf numFmtId="0" fontId="3" fillId="7" borderId="0" applyNumberFormat="0" applyBorder="0" applyAlignment="0" applyProtection="0">
      <alignment vertical="center"/>
    </xf>
    <xf numFmtId="0" fontId="10" fillId="9" borderId="5" applyNumberFormat="0" applyAlignment="0" applyProtection="0">
      <alignment vertical="center"/>
    </xf>
    <xf numFmtId="0" fontId="2" fillId="12" borderId="0" applyNumberFormat="0" applyBorder="0" applyAlignment="0" applyProtection="0">
      <alignment vertical="center"/>
    </xf>
    <xf numFmtId="0" fontId="3" fillId="5" borderId="0" applyNumberFormat="0" applyBorder="0" applyAlignment="0" applyProtection="0">
      <alignment vertical="center"/>
    </xf>
    <xf numFmtId="0" fontId="1" fillId="5" borderId="0" applyNumberFormat="0" applyBorder="0" applyAlignment="0" applyProtection="0">
      <alignment vertical="center"/>
    </xf>
    <xf numFmtId="0" fontId="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11" borderId="8" applyNumberFormat="0" applyFont="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 fillId="12" borderId="0" applyNumberFormat="0" applyBorder="0" applyAlignment="0" applyProtection="0">
      <alignment vertical="center"/>
    </xf>
    <xf numFmtId="0" fontId="16" fillId="0" borderId="0" applyNumberFormat="0" applyFill="0" applyBorder="0" applyAlignment="0" applyProtection="0">
      <alignment vertical="center"/>
    </xf>
    <xf numFmtId="0" fontId="8" fillId="0" borderId="7" applyNumberFormat="0" applyFill="0" applyAlignment="0" applyProtection="0">
      <alignment vertical="center"/>
    </xf>
    <xf numFmtId="0" fontId="18" fillId="0" borderId="7" applyNumberFormat="0" applyFill="0" applyAlignment="0" applyProtection="0">
      <alignment vertical="center"/>
    </xf>
    <xf numFmtId="0" fontId="11" fillId="0" borderId="10" applyNumberFormat="0" applyFill="0" applyAlignment="0" applyProtection="0">
      <alignment vertical="center"/>
    </xf>
    <xf numFmtId="0" fontId="1" fillId="4" borderId="0" applyNumberFormat="0" applyBorder="0" applyAlignment="0" applyProtection="0">
      <alignment vertical="center"/>
    </xf>
    <xf numFmtId="0" fontId="12" fillId="7" borderId="9" applyNumberFormat="0" applyAlignment="0" applyProtection="0">
      <alignment vertical="center"/>
    </xf>
    <xf numFmtId="0" fontId="1" fillId="9" borderId="0" applyNumberFormat="0" applyBorder="0" applyAlignment="0" applyProtection="0">
      <alignment vertical="center"/>
    </xf>
    <xf numFmtId="0" fontId="4" fillId="7" borderId="5" applyNumberFormat="0" applyAlignment="0" applyProtection="0">
      <alignment vertical="center"/>
    </xf>
    <xf numFmtId="0" fontId="15" fillId="16" borderId="12" applyNumberFormat="0" applyAlignment="0" applyProtection="0">
      <alignment vertical="center"/>
    </xf>
    <xf numFmtId="0" fontId="14" fillId="0" borderId="11" applyNumberFormat="0" applyFill="0" applyAlignment="0" applyProtection="0">
      <alignment vertical="center"/>
    </xf>
    <xf numFmtId="0" fontId="1" fillId="8" borderId="0" applyNumberFormat="0" applyBorder="0" applyAlignment="0" applyProtection="0">
      <alignment vertical="center"/>
    </xf>
    <xf numFmtId="0" fontId="3" fillId="14" borderId="0" applyNumberFormat="0" applyBorder="0" applyAlignment="0" applyProtection="0">
      <alignment vertical="center"/>
    </xf>
    <xf numFmtId="0" fontId="7" fillId="0" borderId="6" applyNumberFormat="0" applyFill="0" applyAlignment="0" applyProtection="0">
      <alignment vertical="center"/>
    </xf>
    <xf numFmtId="0" fontId="17" fillId="14" borderId="0" applyNumberFormat="0" applyBorder="0" applyAlignment="0" applyProtection="0">
      <alignment vertical="center"/>
    </xf>
    <xf numFmtId="0" fontId="2" fillId="3"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1" fillId="16"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1" fillId="10" borderId="0" applyNumberFormat="0" applyBorder="0" applyAlignment="0" applyProtection="0">
      <alignment vertical="center"/>
    </xf>
    <xf numFmtId="0" fontId="3" fillId="4"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3" fillId="14" borderId="0" applyNumberFormat="0" applyBorder="0" applyAlignment="0" applyProtection="0">
      <alignment vertical="center"/>
    </xf>
    <xf numFmtId="0" fontId="1" fillId="2" borderId="0" applyNumberFormat="0" applyBorder="0" applyAlignment="0" applyProtection="0">
      <alignment vertical="center"/>
    </xf>
  </cellStyleXfs>
  <cellXfs count="27">
    <xf numFmtId="0" fontId="0" fillId="0" borderId="0" xfId="0">
      <alignment vertical="center"/>
    </xf>
    <xf numFmtId="0" fontId="0"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horizontal="center" vertical="center" wrapText="1"/>
    </xf>
    <xf numFmtId="0" fontId="20" fillId="0" borderId="1"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0" fillId="0" borderId="1" xfId="0" applyBorder="1">
      <alignment vertical="center"/>
    </xf>
    <xf numFmtId="0" fontId="0" fillId="0" borderId="3" xfId="0" applyFont="1" applyBorder="1" applyAlignment="1">
      <alignment horizontal="center" vertical="center"/>
    </xf>
    <xf numFmtId="0" fontId="0" fillId="0" borderId="4" xfId="0" applyFont="1" applyBorder="1">
      <alignment vertical="center"/>
    </xf>
    <xf numFmtId="0" fontId="22" fillId="0" borderId="4" xfId="0" applyFont="1" applyBorder="1" applyAlignment="1">
      <alignment horizontal="center" vertical="center"/>
    </xf>
    <xf numFmtId="0" fontId="0" fillId="0" borderId="4" xfId="0" applyFont="1" applyBorder="1" applyAlignment="1">
      <alignment horizontal="center" vertical="center"/>
    </xf>
    <xf numFmtId="0" fontId="0" fillId="0" borderId="3" xfId="0" applyBorder="1">
      <alignment vertical="center"/>
    </xf>
    <xf numFmtId="0" fontId="0" fillId="0" borderId="2" xfId="0" applyFont="1" applyBorder="1" applyAlignment="1">
      <alignment horizontal="center" vertical="center"/>
    </xf>
    <xf numFmtId="0" fontId="0" fillId="0" borderId="1" xfId="0" applyFont="1" applyBorder="1">
      <alignment vertical="center"/>
    </xf>
    <xf numFmtId="0" fontId="22" fillId="0" borderId="1" xfId="0" applyFont="1" applyBorder="1" applyAlignment="1">
      <alignment horizontal="center" vertical="center"/>
    </xf>
    <xf numFmtId="0" fontId="0" fillId="0" borderId="1" xfId="0" applyFont="1" applyBorder="1" applyAlignment="1">
      <alignment horizontal="center" vertical="center"/>
    </xf>
    <xf numFmtId="0" fontId="0" fillId="0" borderId="2" xfId="0" applyBorder="1">
      <alignment vertical="center"/>
    </xf>
    <xf numFmtId="0" fontId="0" fillId="0" borderId="0" xfId="0" applyFont="1">
      <alignment vertical="center"/>
    </xf>
    <xf numFmtId="0" fontId="0" fillId="0" borderId="3" xfId="0" applyFont="1" applyBorder="1">
      <alignment vertical="center"/>
    </xf>
    <xf numFmtId="0" fontId="0" fillId="0" borderId="2" xfId="0" applyFont="1" applyBorder="1">
      <alignment vertical="center"/>
    </xf>
    <xf numFmtId="0" fontId="23" fillId="0" borderId="3" xfId="0" applyFont="1" applyBorder="1">
      <alignment vertical="center"/>
    </xf>
    <xf numFmtId="0" fontId="24" fillId="0" borderId="3" xfId="0" applyFont="1" applyBorder="1">
      <alignment vertical="center"/>
    </xf>
    <xf numFmtId="0" fontId="23" fillId="0" borderId="2" xfId="0" applyFont="1" applyBorder="1">
      <alignment vertical="center"/>
    </xf>
    <xf numFmtId="0" fontId="21" fillId="0" borderId="1" xfId="0" applyNumberFormat="1" applyFont="1" applyFill="1" applyBorder="1" applyAlignment="1">
      <alignment horizontal="center" vertical="center"/>
    </xf>
    <xf numFmtId="0" fontId="0" fillId="0" borderId="1" xfId="0" applyNumberFormat="1" applyFill="1" applyBorder="1">
      <alignment vertical="center"/>
    </xf>
    <xf numFmtId="0" fontId="0" fillId="0" borderId="1" xfId="0" applyNumberFormat="1" applyFont="1" applyFill="1" applyBorder="1">
      <alignment vertical="center"/>
    </xf>
  </cellXfs>
  <cellStyles count="49">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4;&#21592;&#20449;&#246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14"/>
  <sheetViews>
    <sheetView workbookViewId="0">
      <selection activeCell="E17" sqref="E17"/>
    </sheetView>
  </sheetViews>
  <sheetFormatPr defaultColWidth="9" defaultRowHeight="14.25" outlineLevelCol="7"/>
  <cols>
    <col min="1" max="1" width="12.625" style="18" customWidth="1"/>
    <col min="2" max="7" width="10.125" customWidth="1"/>
    <col min="8" max="8" width="6.625" customWidth="1"/>
  </cols>
  <sheetData>
    <row r="1" ht="45" customHeight="1" spans="1:8">
      <c r="A1" s="3" t="s">
        <v>0</v>
      </c>
      <c r="B1" s="3"/>
      <c r="C1" s="3"/>
      <c r="D1" s="3"/>
      <c r="E1" s="3"/>
      <c r="F1" s="3"/>
      <c r="G1" s="3"/>
      <c r="H1" s="3"/>
    </row>
    <row r="2" ht="18.75" spans="1:8">
      <c r="A2" s="4" t="s">
        <v>1</v>
      </c>
      <c r="B2" s="5" t="s">
        <v>2</v>
      </c>
      <c r="C2" s="5" t="s">
        <v>3</v>
      </c>
      <c r="D2" s="5" t="s">
        <v>4</v>
      </c>
      <c r="E2" s="5" t="s">
        <v>5</v>
      </c>
      <c r="F2" s="5" t="s">
        <v>6</v>
      </c>
      <c r="G2" s="6" t="s">
        <v>7</v>
      </c>
      <c r="H2" s="7" t="s">
        <v>8</v>
      </c>
    </row>
    <row r="3" s="18" customFormat="1" ht="14.1" customHeight="1" spans="1:8">
      <c r="A3" s="11" t="s">
        <v>9</v>
      </c>
      <c r="B3" s="9" t="str">
        <f>VLOOKUP(A3,[1]汇总!$F$2:$AM$17000,2,0)</f>
        <v>陈强</v>
      </c>
      <c r="C3" s="11">
        <v>55.71</v>
      </c>
      <c r="D3" s="11">
        <f t="shared" ref="D3:D12" si="0">ROUND(C3*0.5,2)</f>
        <v>27.86</v>
      </c>
      <c r="E3" s="9">
        <f>VLOOKUP(A3,[1]汇总!$F$2:$AM$17000,34,0)</f>
        <v>0</v>
      </c>
      <c r="F3" s="9">
        <f t="shared" ref="F3:F12" si="1">D3+E3</f>
        <v>27.86</v>
      </c>
      <c r="G3" s="8" t="s">
        <v>10</v>
      </c>
      <c r="H3" s="14">
        <v>1</v>
      </c>
    </row>
    <row r="4" s="18" customFormat="1" ht="14.1" customHeight="1" spans="1:8">
      <c r="A4" s="16" t="s">
        <v>11</v>
      </c>
      <c r="B4" s="14" t="str">
        <f>VLOOKUP(A4,[1]汇总!$F$2:$AM$17000,2,0)</f>
        <v>张伟</v>
      </c>
      <c r="C4" s="16">
        <v>46.43</v>
      </c>
      <c r="D4" s="16">
        <f>ROUND(C4*0.5,2)</f>
        <v>23.22</v>
      </c>
      <c r="E4" s="14">
        <f>VLOOKUP(A4,[1]汇总!$F$2:$AM$17000,34,0)</f>
        <v>2.5</v>
      </c>
      <c r="F4" s="14">
        <f>D4+E4</f>
        <v>25.72</v>
      </c>
      <c r="G4" s="13" t="s">
        <v>10</v>
      </c>
      <c r="H4" s="14">
        <v>2</v>
      </c>
    </row>
    <row r="5" s="18" customFormat="1" ht="14.1" customHeight="1" spans="1:8">
      <c r="A5" s="16" t="s">
        <v>12</v>
      </c>
      <c r="B5" s="14" t="str">
        <f>VLOOKUP(A5,[1]汇总!$F$2:$AM$17000,2,0)</f>
        <v>全才</v>
      </c>
      <c r="C5" s="16">
        <v>49.45</v>
      </c>
      <c r="D5" s="16">
        <f>ROUND(C5*0.5,2)</f>
        <v>24.73</v>
      </c>
      <c r="E5" s="14">
        <f>VLOOKUP(A5,[1]汇总!$F$2:$AM$17000,34,0)</f>
        <v>0</v>
      </c>
      <c r="F5" s="14">
        <f>D5+E5</f>
        <v>24.73</v>
      </c>
      <c r="G5" s="13" t="s">
        <v>10</v>
      </c>
      <c r="H5" s="14">
        <v>3</v>
      </c>
    </row>
    <row r="6" s="18" customFormat="1" ht="14.1" customHeight="1" spans="1:8">
      <c r="A6" s="16" t="s">
        <v>13</v>
      </c>
      <c r="B6" s="14" t="str">
        <f>VLOOKUP(A6,[1]汇总!$F$2:$AM$17000,2,0)</f>
        <v>孙志华</v>
      </c>
      <c r="C6" s="16">
        <v>48.99</v>
      </c>
      <c r="D6" s="16">
        <f>ROUND(C6*0.5,2)</f>
        <v>24.5</v>
      </c>
      <c r="E6" s="14">
        <f>VLOOKUP(A6,[1]汇总!$F$2:$AM$17000,34,0)</f>
        <v>0</v>
      </c>
      <c r="F6" s="14">
        <f>D6+E6</f>
        <v>24.5</v>
      </c>
      <c r="G6" s="13" t="s">
        <v>10</v>
      </c>
      <c r="H6" s="14">
        <v>4</v>
      </c>
    </row>
    <row r="7" s="18" customFormat="1" ht="14.1" customHeight="1" spans="1:8">
      <c r="A7" s="16" t="s">
        <v>14</v>
      </c>
      <c r="B7" s="14" t="str">
        <f>VLOOKUP(A7,[1]汇总!$F$2:$AM$17000,2,0)</f>
        <v>云雨龙</v>
      </c>
      <c r="C7" s="16">
        <v>42.22</v>
      </c>
      <c r="D7" s="16">
        <f>ROUND(C7*0.5,2)</f>
        <v>21.11</v>
      </c>
      <c r="E7" s="14">
        <f>VLOOKUP(A7,[1]汇总!$F$2:$AM$17000,34,0)</f>
        <v>2.5</v>
      </c>
      <c r="F7" s="14">
        <f>D7+E7</f>
        <v>23.61</v>
      </c>
      <c r="G7" s="13" t="s">
        <v>10</v>
      </c>
      <c r="H7" s="14">
        <v>5</v>
      </c>
    </row>
    <row r="8" s="18" customFormat="1" ht="14.1" customHeight="1" spans="1:8">
      <c r="A8" s="16" t="s">
        <v>15</v>
      </c>
      <c r="B8" s="14" t="str">
        <f>VLOOKUP(A8,[1]汇总!$F$2:$AM$17000,2,0)</f>
        <v>冯强</v>
      </c>
      <c r="C8" s="16">
        <v>46.86</v>
      </c>
      <c r="D8" s="16">
        <f>ROUND(C8*0.5,2)</f>
        <v>23.43</v>
      </c>
      <c r="E8" s="14">
        <f>VLOOKUP(A8,[1]汇总!$F$2:$AM$17000,34,0)</f>
        <v>0</v>
      </c>
      <c r="F8" s="14">
        <f>D8+E8</f>
        <v>23.43</v>
      </c>
      <c r="G8" s="13" t="s">
        <v>10</v>
      </c>
      <c r="H8" s="14">
        <v>6</v>
      </c>
    </row>
    <row r="9" s="18" customFormat="1" ht="14.1" customHeight="1" spans="1:8">
      <c r="A9" s="16" t="s">
        <v>16</v>
      </c>
      <c r="B9" s="14" t="str">
        <f>VLOOKUP(A9,[1]汇总!$F$2:$AM$17000,2,0)</f>
        <v>闫广义</v>
      </c>
      <c r="C9" s="16">
        <v>44.66</v>
      </c>
      <c r="D9" s="16">
        <f>ROUND(C9*0.5,2)</f>
        <v>22.33</v>
      </c>
      <c r="E9" s="14">
        <f>VLOOKUP(A9,[1]汇总!$F$2:$AM$17000,34,0)</f>
        <v>0</v>
      </c>
      <c r="F9" s="14">
        <f>D9+E9</f>
        <v>22.33</v>
      </c>
      <c r="G9" s="13" t="s">
        <v>10</v>
      </c>
      <c r="H9" s="14">
        <v>7</v>
      </c>
    </row>
    <row r="10" s="18" customFormat="1" ht="14.1" customHeight="1" spans="1:8">
      <c r="A10" s="16" t="s">
        <v>17</v>
      </c>
      <c r="B10" s="14" t="str">
        <f>VLOOKUP(A10,[1]汇总!$F$2:$AM$17000,2,0)</f>
        <v>杜波</v>
      </c>
      <c r="C10" s="16">
        <v>38.91</v>
      </c>
      <c r="D10" s="16">
        <f>ROUND(C10*0.5,2)</f>
        <v>19.46</v>
      </c>
      <c r="E10" s="14">
        <f>VLOOKUP(A10,[1]汇总!$F$2:$AM$17000,34,0)</f>
        <v>2.5</v>
      </c>
      <c r="F10" s="14">
        <f>D10+E10</f>
        <v>21.96</v>
      </c>
      <c r="G10" s="13" t="s">
        <v>10</v>
      </c>
      <c r="H10" s="14">
        <v>8</v>
      </c>
    </row>
    <row r="11" s="18" customFormat="1" ht="14.1" customHeight="1" spans="1:8">
      <c r="A11" s="16" t="s">
        <v>18</v>
      </c>
      <c r="B11" s="14" t="str">
        <f>VLOOKUP(A11,[1]汇总!$F$2:$AM$17000,2,0)</f>
        <v>田飞龙</v>
      </c>
      <c r="C11" s="16">
        <v>43.81</v>
      </c>
      <c r="D11" s="16">
        <f>ROUND(C11*0.5,2)</f>
        <v>21.91</v>
      </c>
      <c r="E11" s="14">
        <f>VLOOKUP(A11,[1]汇总!$F$2:$AM$17000,34,0)</f>
        <v>0</v>
      </c>
      <c r="F11" s="14">
        <f>D11+E11</f>
        <v>21.91</v>
      </c>
      <c r="G11" s="13" t="s">
        <v>10</v>
      </c>
      <c r="H11" s="14">
        <v>9</v>
      </c>
    </row>
    <row r="12" s="18" customFormat="1" ht="14.1" customHeight="1" spans="1:8">
      <c r="A12" s="16" t="s">
        <v>19</v>
      </c>
      <c r="B12" s="14" t="str">
        <f>VLOOKUP(A12,[1]汇总!$F$2:$AM$17000,2,0)</f>
        <v>王乐</v>
      </c>
      <c r="C12" s="16">
        <v>43.37</v>
      </c>
      <c r="D12" s="16">
        <f>ROUND(C12*0.5,2)</f>
        <v>21.69</v>
      </c>
      <c r="E12" s="14">
        <f>VLOOKUP(A12,[1]汇总!$F$2:$AM$17000,34,0)</f>
        <v>0</v>
      </c>
      <c r="F12" s="14">
        <f>D12+E12</f>
        <v>21.69</v>
      </c>
      <c r="G12" s="13" t="s">
        <v>10</v>
      </c>
      <c r="H12" s="14">
        <v>10</v>
      </c>
    </row>
    <row r="13" s="18" customFormat="1" ht="14.1" customHeight="1" spans="1:8">
      <c r="A13" s="16" t="s">
        <v>20</v>
      </c>
      <c r="B13" s="14" t="str">
        <f>VLOOKUP(A13,[1]汇总!$F$2:$AM$17000,2,0)</f>
        <v>陈海波</v>
      </c>
      <c r="C13" s="16">
        <v>41.77</v>
      </c>
      <c r="D13" s="16">
        <f t="shared" ref="D13:D41" si="2">ROUND(C13*0.5,2)</f>
        <v>20.89</v>
      </c>
      <c r="E13" s="14">
        <f>VLOOKUP(A13,[1]汇总!$F$2:$AM$17000,34,0)</f>
        <v>0</v>
      </c>
      <c r="F13" s="14">
        <f t="shared" ref="F13:F41" si="3">D13+E13</f>
        <v>20.89</v>
      </c>
      <c r="G13" s="13" t="s">
        <v>10</v>
      </c>
      <c r="H13" s="14">
        <v>11</v>
      </c>
    </row>
    <row r="14" s="18" customFormat="1" ht="14.1" customHeight="1" spans="1:8">
      <c r="A14" s="16" t="s">
        <v>21</v>
      </c>
      <c r="B14" s="14" t="str">
        <f>VLOOKUP(A14,[1]汇总!$F$2:$AM$17000,2,0)</f>
        <v>王继成</v>
      </c>
      <c r="C14" s="16">
        <v>41.11</v>
      </c>
      <c r="D14" s="16">
        <f>ROUND(C14*0.5,2)</f>
        <v>20.56</v>
      </c>
      <c r="E14" s="14">
        <f>VLOOKUP(A14,[1]汇总!$F$2:$AM$17000,34,0)</f>
        <v>0</v>
      </c>
      <c r="F14" s="14">
        <f>D14+E14</f>
        <v>20.56</v>
      </c>
      <c r="G14" s="13" t="s">
        <v>10</v>
      </c>
      <c r="H14" s="14">
        <v>12</v>
      </c>
    </row>
  </sheetData>
  <autoFilter ref="A2:G14"/>
  <mergeCells count="1">
    <mergeCell ref="A1:H1"/>
  </mergeCells>
  <pageMargins left="0.751388888888889" right="0.751388888888889" top="1" bottom="1" header="0.5" footer="0.5"/>
  <pageSetup paperSize="9" orientation="portrait" horizontalDpi="600"/>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28"/>
  <sheetViews>
    <sheetView topLeftCell="A2" workbookViewId="0">
      <selection activeCell="F35" sqref="F35"/>
    </sheetView>
  </sheetViews>
  <sheetFormatPr defaultColWidth="9" defaultRowHeight="14.25" outlineLevelCol="7"/>
  <cols>
    <col min="1" max="1" width="12.625" style="18" customWidth="1"/>
    <col min="2" max="7" width="10.125" customWidth="1"/>
    <col min="8" max="8" width="6.625" customWidth="1"/>
  </cols>
  <sheetData>
    <row r="1" ht="45" customHeight="1" spans="1:8">
      <c r="A1" s="3" t="s">
        <v>112</v>
      </c>
      <c r="B1" s="3"/>
      <c r="C1" s="3"/>
      <c r="D1" s="3"/>
      <c r="E1" s="3"/>
      <c r="F1" s="3"/>
      <c r="G1" s="3"/>
      <c r="H1" s="3"/>
    </row>
    <row r="2" ht="26.25" customHeight="1" spans="1:8">
      <c r="A2" s="4" t="s">
        <v>1</v>
      </c>
      <c r="B2" s="5" t="s">
        <v>2</v>
      </c>
      <c r="C2" s="5" t="s">
        <v>3</v>
      </c>
      <c r="D2" s="5" t="s">
        <v>4</v>
      </c>
      <c r="E2" s="5" t="s">
        <v>5</v>
      </c>
      <c r="F2" s="5" t="s">
        <v>6</v>
      </c>
      <c r="G2" s="6" t="s">
        <v>7</v>
      </c>
      <c r="H2" s="7" t="s">
        <v>8</v>
      </c>
    </row>
    <row r="3" s="18" customFormat="1" ht="12.95" customHeight="1" spans="1:8">
      <c r="A3" s="11" t="s">
        <v>113</v>
      </c>
      <c r="B3" s="19" t="str">
        <f>VLOOKUP(A3,[1]汇总!$F$2:$AM$17000,2,0)</f>
        <v>郝少平</v>
      </c>
      <c r="C3" s="11">
        <v>75.9</v>
      </c>
      <c r="D3" s="8">
        <f t="shared" ref="D3:D66" si="0">ROUND(C3*0.7,2)</f>
        <v>53.13</v>
      </c>
      <c r="E3" s="9">
        <f>VLOOKUP(A3,[1]汇总!$F$2:$AM$17000,34,0)</f>
        <v>0</v>
      </c>
      <c r="F3" s="9">
        <f t="shared" ref="F3:F66" si="1">D3+E3</f>
        <v>53.13</v>
      </c>
      <c r="G3" s="19"/>
      <c r="H3" s="14">
        <v>1</v>
      </c>
    </row>
    <row r="4" s="18" customFormat="1" ht="12.95" customHeight="1" spans="1:8">
      <c r="A4" s="16" t="s">
        <v>114</v>
      </c>
      <c r="B4" s="19" t="str">
        <f>VLOOKUP(A4,[1]汇总!$F$2:$AM$17000,2,0)</f>
        <v>池红霞</v>
      </c>
      <c r="C4" s="16">
        <v>74.5</v>
      </c>
      <c r="D4" s="8">
        <f>ROUND(C4*0.7,2)</f>
        <v>52.15</v>
      </c>
      <c r="E4" s="9">
        <f>VLOOKUP(A4,[1]汇总!$F$2:$AM$17000,34,0)</f>
        <v>0</v>
      </c>
      <c r="F4" s="9">
        <f>D4+E4</f>
        <v>52.15</v>
      </c>
      <c r="G4" s="19"/>
      <c r="H4" s="14">
        <v>2</v>
      </c>
    </row>
    <row r="5" s="18" customFormat="1" ht="12.95" customHeight="1" spans="1:8">
      <c r="A5" s="16" t="s">
        <v>115</v>
      </c>
      <c r="B5" s="19" t="str">
        <f>VLOOKUP(A5,[1]汇总!$F$2:$AM$17000,2,0)</f>
        <v>李春霞</v>
      </c>
      <c r="C5" s="16">
        <v>71.55</v>
      </c>
      <c r="D5" s="8">
        <f>ROUND(C5*0.7,2)</f>
        <v>50.09</v>
      </c>
      <c r="E5" s="9">
        <f>VLOOKUP(A5,[1]汇总!$F$2:$AM$17000,34,0)</f>
        <v>0</v>
      </c>
      <c r="F5" s="9">
        <f>D5+E5</f>
        <v>50.09</v>
      </c>
      <c r="G5" s="19"/>
      <c r="H5" s="14">
        <v>3</v>
      </c>
    </row>
    <row r="6" s="18" customFormat="1" ht="12.95" customHeight="1" spans="1:8">
      <c r="A6" s="16" t="s">
        <v>116</v>
      </c>
      <c r="B6" s="19" t="str">
        <f>VLOOKUP(A6,[1]汇总!$F$2:$AM$17000,2,0)</f>
        <v>辛茸女</v>
      </c>
      <c r="C6" s="16">
        <v>70.8</v>
      </c>
      <c r="D6" s="8">
        <f>ROUND(C6*0.7,2)</f>
        <v>49.56</v>
      </c>
      <c r="E6" s="9">
        <f>VLOOKUP(A6,[1]汇总!$F$2:$AM$17000,34,0)</f>
        <v>0</v>
      </c>
      <c r="F6" s="9">
        <f>D6+E6</f>
        <v>49.56</v>
      </c>
      <c r="G6" s="19"/>
      <c r="H6" s="14">
        <v>4</v>
      </c>
    </row>
    <row r="7" s="18" customFormat="1" ht="12.95" customHeight="1" spans="1:8">
      <c r="A7" s="16" t="s">
        <v>117</v>
      </c>
      <c r="B7" s="19" t="str">
        <f>VLOOKUP(A7,[1]汇总!$F$2:$AM$17000,2,0)</f>
        <v>苏小娟</v>
      </c>
      <c r="C7" s="16">
        <v>69.8</v>
      </c>
      <c r="D7" s="8">
        <f>ROUND(C7*0.7,2)</f>
        <v>48.86</v>
      </c>
      <c r="E7" s="9">
        <f>VLOOKUP(A7,[1]汇总!$F$2:$AM$17000,34,0)</f>
        <v>0</v>
      </c>
      <c r="F7" s="9">
        <f>D7+E7</f>
        <v>48.86</v>
      </c>
      <c r="G7" s="19"/>
      <c r="H7" s="14">
        <v>5</v>
      </c>
    </row>
    <row r="8" s="18" customFormat="1" ht="12.95" customHeight="1" spans="1:8">
      <c r="A8" s="16" t="s">
        <v>118</v>
      </c>
      <c r="B8" s="19" t="str">
        <f>VLOOKUP(A8,[1]汇总!$F$2:$AM$17000,2,0)</f>
        <v>刘巧珍</v>
      </c>
      <c r="C8" s="16">
        <v>68.5</v>
      </c>
      <c r="D8" s="8">
        <f>ROUND(C8*0.7,2)</f>
        <v>47.95</v>
      </c>
      <c r="E8" s="9">
        <f>VLOOKUP(A8,[1]汇总!$F$2:$AM$17000,34,0)</f>
        <v>0</v>
      </c>
      <c r="F8" s="9">
        <f>D8+E8</f>
        <v>47.95</v>
      </c>
      <c r="G8" s="19"/>
      <c r="H8" s="14">
        <v>6</v>
      </c>
    </row>
    <row r="9" s="18" customFormat="1" ht="12.95" customHeight="1" spans="1:8">
      <c r="A9" s="16" t="s">
        <v>119</v>
      </c>
      <c r="B9" s="19" t="str">
        <f>VLOOKUP(A9,[1]汇总!$F$2:$AM$17000,2,0)</f>
        <v>李星樾</v>
      </c>
      <c r="C9" s="16">
        <v>64.15</v>
      </c>
      <c r="D9" s="8">
        <f>ROUND(C9*0.7,2)</f>
        <v>44.91</v>
      </c>
      <c r="E9" s="9">
        <f>VLOOKUP(A9,[1]汇总!$F$2:$AM$17000,34,0)</f>
        <v>0</v>
      </c>
      <c r="F9" s="9">
        <f>D9+E9</f>
        <v>44.91</v>
      </c>
      <c r="G9" s="19"/>
      <c r="H9" s="14">
        <v>7</v>
      </c>
    </row>
    <row r="10" s="18" customFormat="1" ht="12.95" customHeight="1" spans="1:8">
      <c r="A10" s="16" t="s">
        <v>120</v>
      </c>
      <c r="B10" s="19" t="str">
        <f>VLOOKUP(A10,[1]汇总!$F$2:$AM$17000,2,0)</f>
        <v>陈永莲</v>
      </c>
      <c r="C10" s="16">
        <v>63.25</v>
      </c>
      <c r="D10" s="8">
        <f>ROUND(C10*0.7,2)</f>
        <v>44.28</v>
      </c>
      <c r="E10" s="9">
        <f>VLOOKUP(A10,[1]汇总!$F$2:$AM$17000,34,0)</f>
        <v>0</v>
      </c>
      <c r="F10" s="9">
        <f>D10+E10</f>
        <v>44.28</v>
      </c>
      <c r="G10" s="19"/>
      <c r="H10" s="14">
        <v>8</v>
      </c>
    </row>
    <row r="11" s="18" customFormat="1" ht="12.95" customHeight="1" spans="1:8">
      <c r="A11" s="16" t="s">
        <v>121</v>
      </c>
      <c r="B11" s="19" t="str">
        <f>VLOOKUP(A11,[1]汇总!$F$2:$AM$17000,2,0)</f>
        <v>李玉梅</v>
      </c>
      <c r="C11" s="16">
        <v>63.15</v>
      </c>
      <c r="D11" s="8">
        <f>ROUND(C11*0.7,2)</f>
        <v>44.21</v>
      </c>
      <c r="E11" s="9">
        <f>VLOOKUP(A11,[1]汇总!$F$2:$AM$17000,34,0)</f>
        <v>0</v>
      </c>
      <c r="F11" s="9">
        <f>D11+E11</f>
        <v>44.21</v>
      </c>
      <c r="G11" s="19"/>
      <c r="H11" s="14">
        <v>9</v>
      </c>
    </row>
    <row r="12" s="18" customFormat="1" ht="12.95" customHeight="1" spans="1:8">
      <c r="A12" s="16" t="s">
        <v>122</v>
      </c>
      <c r="B12" s="19" t="str">
        <f>VLOOKUP(A12,[1]汇总!$F$2:$AM$17000,2,0)</f>
        <v>郭芳</v>
      </c>
      <c r="C12" s="16">
        <v>61.85</v>
      </c>
      <c r="D12" s="8">
        <f>ROUND(C12*0.7,2)</f>
        <v>43.3</v>
      </c>
      <c r="E12" s="9">
        <f>VLOOKUP(A12,[1]汇总!$F$2:$AM$17000,34,0)</f>
        <v>0</v>
      </c>
      <c r="F12" s="9">
        <f>D12+E12</f>
        <v>43.3</v>
      </c>
      <c r="G12" s="19"/>
      <c r="H12" s="14">
        <v>10</v>
      </c>
    </row>
    <row r="13" s="18" customFormat="1" ht="12.95" customHeight="1" spans="1:8">
      <c r="A13" s="16" t="s">
        <v>123</v>
      </c>
      <c r="B13" s="19" t="str">
        <f>VLOOKUP(A13,[1]汇总!$F$2:$AM$17000,2,0)</f>
        <v>王琴</v>
      </c>
      <c r="C13" s="16">
        <v>60.6</v>
      </c>
      <c r="D13" s="8">
        <f>ROUND(C13*0.7,2)</f>
        <v>42.42</v>
      </c>
      <c r="E13" s="9">
        <f>VLOOKUP(A13,[1]汇总!$F$2:$AM$17000,34,0)</f>
        <v>0</v>
      </c>
      <c r="F13" s="9">
        <f>D13+E13</f>
        <v>42.42</v>
      </c>
      <c r="G13" s="19"/>
      <c r="H13" s="14">
        <v>11</v>
      </c>
    </row>
    <row r="14" s="18" customFormat="1" ht="12.95" customHeight="1" spans="1:8">
      <c r="A14" s="16" t="s">
        <v>124</v>
      </c>
      <c r="B14" s="19" t="str">
        <f>VLOOKUP(A14,[1]汇总!$F$2:$AM$17000,2,0)</f>
        <v>文小英</v>
      </c>
      <c r="C14" s="16">
        <v>60.2</v>
      </c>
      <c r="D14" s="8">
        <f>ROUND(C14*0.7,2)</f>
        <v>42.14</v>
      </c>
      <c r="E14" s="9">
        <f>VLOOKUP(A14,[1]汇总!$F$2:$AM$17000,34,0)</f>
        <v>0</v>
      </c>
      <c r="F14" s="9">
        <f>D14+E14</f>
        <v>42.14</v>
      </c>
      <c r="G14" s="19"/>
      <c r="H14" s="14">
        <v>12</v>
      </c>
    </row>
    <row r="15" s="18" customFormat="1" ht="12.95" customHeight="1" spans="1:8">
      <c r="A15" s="16" t="s">
        <v>125</v>
      </c>
      <c r="B15" s="19" t="str">
        <f>VLOOKUP(A15,[1]汇总!$F$2:$AM$17000,2,0)</f>
        <v>郝凤英</v>
      </c>
      <c r="C15" s="16">
        <v>59.6</v>
      </c>
      <c r="D15" s="8">
        <f>ROUND(C15*0.7,2)</f>
        <v>41.72</v>
      </c>
      <c r="E15" s="9">
        <f>VLOOKUP(A15,[1]汇总!$F$2:$AM$17000,34,0)</f>
        <v>0</v>
      </c>
      <c r="F15" s="9">
        <f>D15+E15</f>
        <v>41.72</v>
      </c>
      <c r="G15" s="19"/>
      <c r="H15" s="14">
        <v>13</v>
      </c>
    </row>
    <row r="16" s="18" customFormat="1" ht="12.95" customHeight="1" spans="1:8">
      <c r="A16" s="16" t="s">
        <v>126</v>
      </c>
      <c r="B16" s="19" t="str">
        <f>VLOOKUP(A16,[1]汇总!$F$2:$AM$17000,2,0)</f>
        <v>张宇男</v>
      </c>
      <c r="C16" s="16">
        <v>55.6</v>
      </c>
      <c r="D16" s="8">
        <f>ROUND(C16*0.7,2)</f>
        <v>38.92</v>
      </c>
      <c r="E16" s="9">
        <f>VLOOKUP(A16,[1]汇总!$F$2:$AM$17000,34,0)</f>
        <v>2.5</v>
      </c>
      <c r="F16" s="9">
        <f>D16+E16</f>
        <v>41.42</v>
      </c>
      <c r="G16" s="19"/>
      <c r="H16" s="14">
        <v>14</v>
      </c>
    </row>
    <row r="17" s="18" customFormat="1" ht="12.95" customHeight="1" spans="1:8">
      <c r="A17" s="16" t="s">
        <v>127</v>
      </c>
      <c r="B17" s="19" t="str">
        <f>VLOOKUP(A17,[1]汇总!$F$2:$AM$17000,2,0)</f>
        <v>张娜</v>
      </c>
      <c r="C17" s="16">
        <v>58.8</v>
      </c>
      <c r="D17" s="8">
        <f>ROUND(C17*0.7,2)</f>
        <v>41.16</v>
      </c>
      <c r="E17" s="9">
        <f>VLOOKUP(A17,[1]汇总!$F$2:$AM$17000,34,0)</f>
        <v>0</v>
      </c>
      <c r="F17" s="9">
        <f>D17+E17</f>
        <v>41.16</v>
      </c>
      <c r="G17" s="19"/>
      <c r="H17" s="14">
        <v>15</v>
      </c>
    </row>
    <row r="18" s="18" customFormat="1" ht="12.95" customHeight="1" spans="1:8">
      <c r="A18" s="16" t="s">
        <v>128</v>
      </c>
      <c r="B18" s="19" t="str">
        <f>VLOOKUP(A18,[1]汇总!$F$2:$AM$17000,2,0)</f>
        <v>吕燕燕</v>
      </c>
      <c r="C18" s="16">
        <v>54.55</v>
      </c>
      <c r="D18" s="8">
        <f>ROUND(C18*0.7,2)</f>
        <v>38.19</v>
      </c>
      <c r="E18" s="9">
        <f>VLOOKUP(A18,[1]汇总!$F$2:$AM$17000,34,0)</f>
        <v>2.5</v>
      </c>
      <c r="F18" s="9">
        <f>D18+E18</f>
        <v>40.69</v>
      </c>
      <c r="G18" s="19"/>
      <c r="H18" s="14">
        <v>16</v>
      </c>
    </row>
    <row r="19" s="18" customFormat="1" ht="12.95" customHeight="1" spans="1:8">
      <c r="A19" s="16" t="s">
        <v>129</v>
      </c>
      <c r="B19" s="19" t="str">
        <f>VLOOKUP(A19,[1]汇总!$F$2:$AM$17000,2,0)</f>
        <v>张鹏</v>
      </c>
      <c r="C19" s="16">
        <v>57.15</v>
      </c>
      <c r="D19" s="8">
        <f>ROUND(C19*0.7,2)</f>
        <v>40.01</v>
      </c>
      <c r="E19" s="9">
        <f>VLOOKUP(A19,[1]汇总!$F$2:$AM$17000,34,0)</f>
        <v>0</v>
      </c>
      <c r="F19" s="9">
        <f>D19+E19</f>
        <v>40.01</v>
      </c>
      <c r="G19" s="19"/>
      <c r="H19" s="14">
        <v>17</v>
      </c>
    </row>
    <row r="20" s="18" customFormat="1" ht="12.95" customHeight="1" spans="1:8">
      <c r="A20" s="16" t="s">
        <v>130</v>
      </c>
      <c r="B20" s="19" t="str">
        <f>VLOOKUP(A20,[1]汇总!$F$2:$AM$17000,2,0)</f>
        <v>柴乐</v>
      </c>
      <c r="C20" s="16">
        <v>54.25</v>
      </c>
      <c r="D20" s="8">
        <f>ROUND(C20*0.7,2)</f>
        <v>37.98</v>
      </c>
      <c r="E20" s="9">
        <f>VLOOKUP(A20,[1]汇总!$F$2:$AM$17000,34,0)</f>
        <v>0</v>
      </c>
      <c r="F20" s="9">
        <f>D20+E20</f>
        <v>37.98</v>
      </c>
      <c r="G20" s="19"/>
      <c r="H20" s="14">
        <v>18</v>
      </c>
    </row>
    <row r="21" s="18" customFormat="1" ht="12.95" customHeight="1" spans="1:8">
      <c r="A21" s="16" t="s">
        <v>131</v>
      </c>
      <c r="B21" s="19" t="str">
        <f>VLOOKUP(A21,[1]汇总!$F$2:$AM$17000,2,0)</f>
        <v>黄丽娜</v>
      </c>
      <c r="C21" s="16">
        <v>54</v>
      </c>
      <c r="D21" s="8">
        <f>ROUND(C21*0.7,2)</f>
        <v>37.8</v>
      </c>
      <c r="E21" s="9">
        <f>VLOOKUP(A21,[1]汇总!$F$2:$AM$17000,34,0)</f>
        <v>0</v>
      </c>
      <c r="F21" s="9">
        <f>D21+E21</f>
        <v>37.8</v>
      </c>
      <c r="G21" s="19"/>
      <c r="H21" s="14">
        <v>19</v>
      </c>
    </row>
    <row r="22" s="18" customFormat="1" ht="12.95" customHeight="1" spans="1:8">
      <c r="A22" s="16" t="s">
        <v>132</v>
      </c>
      <c r="B22" s="19" t="str">
        <f>VLOOKUP(A22,[1]汇总!$F$2:$AM$17000,2,0)</f>
        <v>杨艳</v>
      </c>
      <c r="C22" s="16">
        <v>53.6</v>
      </c>
      <c r="D22" s="8">
        <f>ROUND(C22*0.7,2)</f>
        <v>37.52</v>
      </c>
      <c r="E22" s="9">
        <f>VLOOKUP(A22,[1]汇总!$F$2:$AM$17000,34,0)</f>
        <v>0</v>
      </c>
      <c r="F22" s="9">
        <f>D22+E22</f>
        <v>37.52</v>
      </c>
      <c r="G22" s="19"/>
      <c r="H22" s="14">
        <v>20</v>
      </c>
    </row>
    <row r="23" s="18" customFormat="1" ht="12.95" customHeight="1" spans="1:8">
      <c r="A23" s="16" t="s">
        <v>133</v>
      </c>
      <c r="B23" s="19" t="str">
        <f>VLOOKUP(A23,[1]汇总!$F$2:$AM$17000,2,0)</f>
        <v>王蕾</v>
      </c>
      <c r="C23" s="16">
        <v>53.6</v>
      </c>
      <c r="D23" s="8">
        <f>ROUND(C23*0.7,2)</f>
        <v>37.52</v>
      </c>
      <c r="E23" s="9">
        <f>VLOOKUP(A23,[1]汇总!$F$2:$AM$17000,34,0)</f>
        <v>0</v>
      </c>
      <c r="F23" s="9">
        <f>D23+E23</f>
        <v>37.52</v>
      </c>
      <c r="G23" s="19"/>
      <c r="H23" s="14">
        <v>21</v>
      </c>
    </row>
    <row r="24" s="18" customFormat="1" ht="12.95" customHeight="1" spans="1:8">
      <c r="A24" s="16" t="s">
        <v>134</v>
      </c>
      <c r="B24" s="19" t="str">
        <f>VLOOKUP(A24,[1]汇总!$F$2:$AM$17000,2,0)</f>
        <v>李云兰</v>
      </c>
      <c r="C24" s="16">
        <v>53.55</v>
      </c>
      <c r="D24" s="8">
        <f>ROUND(C24*0.7,2)</f>
        <v>37.49</v>
      </c>
      <c r="E24" s="9">
        <f>VLOOKUP(A24,[1]汇总!$F$2:$AM$17000,34,0)</f>
        <v>0</v>
      </c>
      <c r="F24" s="9">
        <f>D24+E24</f>
        <v>37.49</v>
      </c>
      <c r="G24" s="19"/>
      <c r="H24" s="14">
        <v>22</v>
      </c>
    </row>
    <row r="25" s="18" customFormat="1" ht="12.95" customHeight="1" spans="1:8">
      <c r="A25" s="16" t="s">
        <v>135</v>
      </c>
      <c r="B25" s="19" t="str">
        <f>VLOOKUP(A25,[1]汇总!$F$2:$AM$17000,2,0)</f>
        <v>高利霞</v>
      </c>
      <c r="C25" s="16">
        <v>53.15</v>
      </c>
      <c r="D25" s="8">
        <f>ROUND(C25*0.7,2)</f>
        <v>37.21</v>
      </c>
      <c r="E25" s="9">
        <f>VLOOKUP(A25,[1]汇总!$F$2:$AM$17000,34,0)</f>
        <v>0</v>
      </c>
      <c r="F25" s="9">
        <f>D25+E25</f>
        <v>37.21</v>
      </c>
      <c r="G25" s="19"/>
      <c r="H25" s="14">
        <v>23</v>
      </c>
    </row>
    <row r="26" s="18" customFormat="1" ht="12.95" customHeight="1" spans="1:8">
      <c r="A26" s="16" t="s">
        <v>136</v>
      </c>
      <c r="B26" s="19" t="str">
        <f>VLOOKUP(A26,[1]汇总!$F$2:$AM$17000,2,0)</f>
        <v>王波</v>
      </c>
      <c r="C26" s="16">
        <v>53.1</v>
      </c>
      <c r="D26" s="8">
        <f>ROUND(C26*0.7,2)</f>
        <v>37.17</v>
      </c>
      <c r="E26" s="9">
        <f>VLOOKUP(A26,[1]汇总!$F$2:$AM$17000,34,0)</f>
        <v>0</v>
      </c>
      <c r="F26" s="9">
        <f>D26+E26</f>
        <v>37.17</v>
      </c>
      <c r="G26" s="19"/>
      <c r="H26" s="14">
        <v>24</v>
      </c>
    </row>
    <row r="27" s="18" customFormat="1" ht="12.95" customHeight="1" spans="1:8">
      <c r="A27" s="16" t="s">
        <v>137</v>
      </c>
      <c r="B27" s="19" t="str">
        <f>VLOOKUP(A27,[1]汇总!$F$2:$AM$17000,2,0)</f>
        <v>王智</v>
      </c>
      <c r="C27" s="16">
        <v>51.9</v>
      </c>
      <c r="D27" s="8">
        <f>ROUND(C27*0.7,2)</f>
        <v>36.33</v>
      </c>
      <c r="E27" s="9">
        <f>VLOOKUP(A27,[1]汇总!$F$2:$AM$17000,34,0)</f>
        <v>0</v>
      </c>
      <c r="F27" s="9">
        <f>D27+E27</f>
        <v>36.33</v>
      </c>
      <c r="G27" s="19"/>
      <c r="H27" s="14">
        <v>25</v>
      </c>
    </row>
    <row r="28" s="18" customFormat="1" ht="12.95" customHeight="1" spans="1:8">
      <c r="A28" s="16" t="s">
        <v>138</v>
      </c>
      <c r="B28" s="19" t="str">
        <f>VLOOKUP(A28,[1]汇总!$F$2:$AM$17000,2,0)</f>
        <v>贺瑞</v>
      </c>
      <c r="C28" s="16">
        <v>51.9</v>
      </c>
      <c r="D28" s="8">
        <f>ROUND(C28*0.7,2)</f>
        <v>36.33</v>
      </c>
      <c r="E28" s="9">
        <f>VLOOKUP(A28,[1]汇总!$F$2:$AM$17000,34,0)</f>
        <v>0</v>
      </c>
      <c r="F28" s="9">
        <f>D28+E28</f>
        <v>36.33</v>
      </c>
      <c r="G28" s="19"/>
      <c r="H28" s="14">
        <v>26</v>
      </c>
    </row>
  </sheetData>
  <autoFilter ref="A2:G2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6"/>
  <sheetViews>
    <sheetView workbookViewId="0">
      <selection activeCell="D16" sqref="D16"/>
    </sheetView>
  </sheetViews>
  <sheetFormatPr defaultColWidth="9" defaultRowHeight="14.25" outlineLevelRow="5" outlineLevelCol="7"/>
  <cols>
    <col min="1" max="1" width="12.625" style="1" customWidth="1"/>
    <col min="2" max="4" width="10.125" style="2" customWidth="1"/>
    <col min="5" max="7" width="10.125" customWidth="1"/>
    <col min="8" max="8" width="6.625" customWidth="1"/>
  </cols>
  <sheetData>
    <row r="1" ht="45" customHeight="1" spans="1:8">
      <c r="A1" s="3" t="s">
        <v>139</v>
      </c>
      <c r="B1" s="3"/>
      <c r="C1" s="3"/>
      <c r="D1" s="3"/>
      <c r="E1" s="3"/>
      <c r="F1" s="3"/>
      <c r="G1" s="3"/>
      <c r="H1" s="3"/>
    </row>
    <row r="2" ht="18" customHeight="1" spans="1:8">
      <c r="A2" s="4" t="s">
        <v>1</v>
      </c>
      <c r="B2" s="5" t="s">
        <v>2</v>
      </c>
      <c r="C2" s="5" t="s">
        <v>3</v>
      </c>
      <c r="D2" s="5" t="s">
        <v>4</v>
      </c>
      <c r="E2" s="5" t="s">
        <v>5</v>
      </c>
      <c r="F2" s="5" t="s">
        <v>6</v>
      </c>
      <c r="G2" s="6" t="s">
        <v>7</v>
      </c>
      <c r="H2" s="7" t="s">
        <v>8</v>
      </c>
    </row>
    <row r="3" s="18" customFormat="1" ht="12" customHeight="1" spans="1:8">
      <c r="A3" s="11" t="s">
        <v>140</v>
      </c>
      <c r="B3" s="19" t="str">
        <f>VLOOKUP(A3,[1]汇总!$F$2:$AM$17000,2,0)</f>
        <v>奇亦如</v>
      </c>
      <c r="C3" s="11">
        <v>83.97</v>
      </c>
      <c r="D3" s="8">
        <f t="shared" ref="D3:D6" si="0">ROUND(C3*0.5,2)</f>
        <v>41.99</v>
      </c>
      <c r="E3" s="9">
        <f>VLOOKUP(A3,[1]汇总!$F$2:$AM$17000,34,0)</f>
        <v>2.5</v>
      </c>
      <c r="F3" s="19">
        <f t="shared" ref="F3:F6" si="1">D3+E3</f>
        <v>44.49</v>
      </c>
      <c r="G3" s="19"/>
      <c r="H3" s="14">
        <v>1</v>
      </c>
    </row>
    <row r="4" s="18" customFormat="1" ht="12" customHeight="1" spans="1:8">
      <c r="A4" s="16" t="s">
        <v>141</v>
      </c>
      <c r="B4" s="19" t="str">
        <f>VLOOKUP(A4,[1]汇总!$F$2:$AM$17000,2,0)</f>
        <v>杨秀荣</v>
      </c>
      <c r="C4" s="16">
        <v>83.07</v>
      </c>
      <c r="D4" s="8">
        <f>ROUND(C4*0.5,2)</f>
        <v>41.54</v>
      </c>
      <c r="E4" s="9">
        <f>VLOOKUP(A4,[1]汇总!$F$2:$AM$17000,34,0)</f>
        <v>2.5</v>
      </c>
      <c r="F4" s="19">
        <f>D4+E4</f>
        <v>44.04</v>
      </c>
      <c r="G4" s="20"/>
      <c r="H4" s="14">
        <v>2</v>
      </c>
    </row>
    <row r="5" s="18" customFormat="1" ht="12" customHeight="1" spans="1:8">
      <c r="A5" s="16" t="s">
        <v>142</v>
      </c>
      <c r="B5" s="19" t="str">
        <f>VLOOKUP(A5,[1]汇总!$F$2:$AM$17000,2,0)</f>
        <v>秦惠岚</v>
      </c>
      <c r="C5" s="16">
        <v>86.64</v>
      </c>
      <c r="D5" s="8">
        <f>ROUND(C5*0.5,2)</f>
        <v>43.32</v>
      </c>
      <c r="E5" s="9">
        <f>VLOOKUP(A5,[1]汇总!$F$2:$AM$17000,34,0)</f>
        <v>0</v>
      </c>
      <c r="F5" s="19">
        <f>D5+E5</f>
        <v>43.32</v>
      </c>
      <c r="G5" s="20"/>
      <c r="H5" s="14">
        <v>3</v>
      </c>
    </row>
    <row r="6" s="18" customFormat="1" ht="12" customHeight="1" spans="1:8">
      <c r="A6" s="16" t="s">
        <v>143</v>
      </c>
      <c r="B6" s="19" t="str">
        <f>VLOOKUP(A6,[1]汇总!$F$2:$AM$17000,2,0)</f>
        <v>李冬阳</v>
      </c>
      <c r="C6" s="16">
        <v>84.73</v>
      </c>
      <c r="D6" s="8">
        <f>ROUND(C6*0.5,2)</f>
        <v>42.37</v>
      </c>
      <c r="E6" s="9">
        <f>VLOOKUP(A6,[1]汇总!$F$2:$AM$17000,34,0)</f>
        <v>0</v>
      </c>
      <c r="F6" s="19">
        <f>D6+E6</f>
        <v>42.37</v>
      </c>
      <c r="G6" s="20"/>
      <c r="H6" s="14">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5"/>
  <sheetViews>
    <sheetView workbookViewId="0">
      <selection activeCell="G8" sqref="G8"/>
    </sheetView>
  </sheetViews>
  <sheetFormatPr defaultColWidth="9" defaultRowHeight="14.25" outlineLevelRow="4" outlineLevelCol="7"/>
  <cols>
    <col min="1" max="1" width="12.625" style="1" customWidth="1"/>
    <col min="2" max="4" width="10.125" style="2" customWidth="1"/>
    <col min="5" max="7" width="10.125" customWidth="1"/>
    <col min="8" max="8" width="6.625" customWidth="1"/>
  </cols>
  <sheetData>
    <row r="1" ht="45" customHeight="1" spans="1:8">
      <c r="A1" s="3" t="s">
        <v>144</v>
      </c>
      <c r="B1" s="3"/>
      <c r="C1" s="3"/>
      <c r="D1" s="3"/>
      <c r="E1" s="3"/>
      <c r="F1" s="3"/>
      <c r="G1" s="3"/>
      <c r="H1" s="3"/>
    </row>
    <row r="2" ht="26.25" customHeight="1" spans="1:8">
      <c r="A2" s="4" t="s">
        <v>1</v>
      </c>
      <c r="B2" s="5" t="s">
        <v>2</v>
      </c>
      <c r="C2" s="5" t="s">
        <v>3</v>
      </c>
      <c r="D2" s="5" t="s">
        <v>4</v>
      </c>
      <c r="E2" s="5" t="s">
        <v>5</v>
      </c>
      <c r="F2" s="5" t="s">
        <v>6</v>
      </c>
      <c r="G2" s="6" t="s">
        <v>7</v>
      </c>
      <c r="H2" s="7" t="s">
        <v>8</v>
      </c>
    </row>
    <row r="3" ht="18.75" spans="1:8">
      <c r="A3" s="8" t="s">
        <v>145</v>
      </c>
      <c r="B3" s="9" t="str">
        <f>VLOOKUP(A3,[1]汇总!$F$2:$AM$17000,2,0)</f>
        <v>杨永胜</v>
      </c>
      <c r="C3" s="10">
        <v>65.13</v>
      </c>
      <c r="D3" s="11">
        <f>ROUND(C3*0.5,2)</f>
        <v>32.57</v>
      </c>
      <c r="E3" s="9">
        <f>VLOOKUP(A3,[1]汇总!$F$2:$AM$17000,34,0)</f>
        <v>0</v>
      </c>
      <c r="F3" s="9">
        <f>D3+E3</f>
        <v>32.57</v>
      </c>
      <c r="G3" s="12"/>
      <c r="H3" s="7">
        <v>1</v>
      </c>
    </row>
    <row r="4" ht="18.75" spans="1:8">
      <c r="A4" s="13" t="s">
        <v>146</v>
      </c>
      <c r="B4" s="14" t="str">
        <f>VLOOKUP(A4,[1]汇总!$F$2:$AM$17000,2,0)</f>
        <v>丁强</v>
      </c>
      <c r="C4" s="15">
        <v>61.87</v>
      </c>
      <c r="D4" s="16">
        <f>ROUND(C4*0.5,2)</f>
        <v>30.94</v>
      </c>
      <c r="E4" s="14">
        <f>VLOOKUP(A4,[1]汇总!$F$2:$AM$17000,34,0)</f>
        <v>0</v>
      </c>
      <c r="F4" s="14">
        <f>D4+E4</f>
        <v>30.94</v>
      </c>
      <c r="G4" s="17"/>
      <c r="H4" s="7">
        <v>2</v>
      </c>
    </row>
    <row r="5" ht="18.75" spans="1:8">
      <c r="A5" s="13" t="s">
        <v>147</v>
      </c>
      <c r="B5" s="14" t="str">
        <f>VLOOKUP(A5,[1]汇总!$F$2:$AM$17000,2,0)</f>
        <v>黄少华</v>
      </c>
      <c r="C5" s="15">
        <v>55.21</v>
      </c>
      <c r="D5" s="16">
        <f>ROUND(C5*0.5,2)</f>
        <v>27.61</v>
      </c>
      <c r="E5" s="14">
        <f>VLOOKUP(A5,[1]汇总!$F$2:$AM$17000,34,0)</f>
        <v>2.5</v>
      </c>
      <c r="F5" s="14">
        <f>D5+E5</f>
        <v>30.11</v>
      </c>
      <c r="G5" s="17"/>
      <c r="H5" s="7">
        <v>3</v>
      </c>
    </row>
  </sheetData>
  <autoFilter ref="A2:G5"/>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8.8" defaultRowHeight="14.25"/>
  <sheetData/>
  <pageMargins left="0.75" right="0.75" top="1" bottom="1" header="0.511805555555556" footer="0.511805555555556"/>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10"/>
  <sheetViews>
    <sheetView tabSelected="1" workbookViewId="0">
      <selection activeCell="E11" sqref="E11"/>
    </sheetView>
  </sheetViews>
  <sheetFormatPr defaultColWidth="9" defaultRowHeight="14.25" outlineLevelCol="7"/>
  <cols>
    <col min="1" max="1" width="12.625" style="18" customWidth="1"/>
    <col min="2" max="7" width="10.125" customWidth="1"/>
    <col min="8" max="8" width="6.625" customWidth="1"/>
  </cols>
  <sheetData>
    <row r="1" ht="45" customHeight="1" spans="1:8">
      <c r="A1" s="3" t="s">
        <v>22</v>
      </c>
      <c r="B1" s="3"/>
      <c r="C1" s="3"/>
      <c r="D1" s="3"/>
      <c r="E1" s="3"/>
      <c r="F1" s="3"/>
      <c r="G1" s="3"/>
      <c r="H1" s="3"/>
    </row>
    <row r="2" ht="18.75" customHeight="1" spans="1:8">
      <c r="A2" s="4" t="s">
        <v>1</v>
      </c>
      <c r="B2" s="5" t="s">
        <v>2</v>
      </c>
      <c r="C2" s="5" t="s">
        <v>3</v>
      </c>
      <c r="D2" s="5" t="s">
        <v>4</v>
      </c>
      <c r="E2" s="5" t="s">
        <v>5</v>
      </c>
      <c r="F2" s="6" t="s">
        <v>6</v>
      </c>
      <c r="G2" s="24" t="s">
        <v>7</v>
      </c>
      <c r="H2" s="25" t="s">
        <v>8</v>
      </c>
    </row>
    <row r="3" s="18" customFormat="1" ht="12.95" customHeight="1" spans="1:8">
      <c r="A3" s="11" t="s">
        <v>23</v>
      </c>
      <c r="B3" s="19" t="str">
        <f>VLOOKUP(A3,[1]汇总!$F$2:$AM$17000,2,0)</f>
        <v>王雅琴</v>
      </c>
      <c r="C3" s="11">
        <v>85.9</v>
      </c>
      <c r="D3" s="11">
        <f t="shared" ref="D3:D50" si="0">ROUND(C3*0.5,2)</f>
        <v>42.95</v>
      </c>
      <c r="E3" s="9">
        <f>VLOOKUP(A3,[1]汇总!$F$2:$AM$17000,34,0)</f>
        <v>0</v>
      </c>
      <c r="F3" s="19">
        <f t="shared" ref="F3:F50" si="1">D3+E3</f>
        <v>42.95</v>
      </c>
      <c r="G3" s="26"/>
      <c r="H3" s="26">
        <v>1</v>
      </c>
    </row>
    <row r="4" s="18" customFormat="1" ht="12.95" customHeight="1" spans="1:8">
      <c r="A4" s="16" t="s">
        <v>24</v>
      </c>
      <c r="B4" s="20" t="str">
        <f>VLOOKUP(A4,[1]汇总!$F$2:$AM$17000,2,0)</f>
        <v>王冬青</v>
      </c>
      <c r="C4" s="16">
        <v>78.3</v>
      </c>
      <c r="D4" s="16">
        <f>ROUND(C4*0.5,2)</f>
        <v>39.15</v>
      </c>
      <c r="E4" s="14">
        <f>VLOOKUP(A4,[1]汇总!$F$2:$AM$17000,34,0)</f>
        <v>0</v>
      </c>
      <c r="F4" s="20">
        <f>D4+E4</f>
        <v>39.15</v>
      </c>
      <c r="G4" s="26"/>
      <c r="H4" s="26">
        <v>2</v>
      </c>
    </row>
    <row r="5" s="18" customFormat="1" ht="12.95" customHeight="1" spans="1:8">
      <c r="A5" s="16" t="s">
        <v>25</v>
      </c>
      <c r="B5" s="20" t="str">
        <f>VLOOKUP(A5,[1]汇总!$F$2:$AM$17000,2,0)</f>
        <v>王璐</v>
      </c>
      <c r="C5" s="16">
        <v>76.7</v>
      </c>
      <c r="D5" s="16">
        <f>ROUND(C5*0.5,2)</f>
        <v>38.35</v>
      </c>
      <c r="E5" s="14">
        <f>VLOOKUP(A5,[1]汇总!$F$2:$AM$17000,34,0)</f>
        <v>0</v>
      </c>
      <c r="F5" s="20">
        <f>D5+E5</f>
        <v>38.35</v>
      </c>
      <c r="G5" s="26"/>
      <c r="H5" s="26">
        <v>3</v>
      </c>
    </row>
    <row r="6" s="18" customFormat="1" ht="12.95" customHeight="1" spans="1:8">
      <c r="A6" s="16" t="s">
        <v>26</v>
      </c>
      <c r="B6" s="20" t="str">
        <f>VLOOKUP(A6,[1]汇总!$F$2:$AM$17000,2,0)</f>
        <v>李媛</v>
      </c>
      <c r="C6" s="16">
        <v>71.3</v>
      </c>
      <c r="D6" s="16">
        <f>ROUND(C6*0.5,2)</f>
        <v>35.65</v>
      </c>
      <c r="E6" s="14">
        <f>VLOOKUP(A6,[1]汇总!$F$2:$AM$17000,34,0)</f>
        <v>0</v>
      </c>
      <c r="F6" s="20">
        <f>D6+E6</f>
        <v>35.65</v>
      </c>
      <c r="G6" s="26"/>
      <c r="H6" s="26">
        <v>4</v>
      </c>
    </row>
    <row r="7" s="18" customFormat="1" ht="12.95" customHeight="1" spans="1:8">
      <c r="A7" s="16" t="s">
        <v>27</v>
      </c>
      <c r="B7" s="20" t="str">
        <f>VLOOKUP(A7,[1]汇总!$F$2:$AM$17000,2,0)</f>
        <v>云爱</v>
      </c>
      <c r="C7" s="16">
        <v>70.85</v>
      </c>
      <c r="D7" s="16">
        <f>ROUND(C7*0.5,2)</f>
        <v>35.43</v>
      </c>
      <c r="E7" s="14">
        <f>VLOOKUP(A7,[1]汇总!$F$2:$AM$17000,34,0)</f>
        <v>0</v>
      </c>
      <c r="F7" s="20">
        <f>D7+E7</f>
        <v>35.43</v>
      </c>
      <c r="G7" s="26"/>
      <c r="H7" s="26">
        <v>5</v>
      </c>
    </row>
    <row r="8" s="18" customFormat="1" ht="12.95" customHeight="1" spans="1:8">
      <c r="A8" s="16" t="s">
        <v>28</v>
      </c>
      <c r="B8" s="20" t="str">
        <f>VLOOKUP(A8,[1]汇总!$F$2:$AM$17000,2,0)</f>
        <v>郝晓玲</v>
      </c>
      <c r="C8" s="16">
        <v>70.05</v>
      </c>
      <c r="D8" s="16">
        <f>ROUND(C8*0.5,2)</f>
        <v>35.03</v>
      </c>
      <c r="E8" s="14">
        <f>VLOOKUP(A8,[1]汇总!$F$2:$AM$17000,34,0)</f>
        <v>0</v>
      </c>
      <c r="F8" s="20">
        <f>D8+E8</f>
        <v>35.03</v>
      </c>
      <c r="G8" s="26"/>
      <c r="H8" s="26">
        <v>6</v>
      </c>
    </row>
    <row r="9" s="18" customFormat="1" ht="12.95" customHeight="1" spans="1:8">
      <c r="A9" s="16" t="s">
        <v>29</v>
      </c>
      <c r="B9" s="20" t="str">
        <f>VLOOKUP(A9,[1]汇总!$F$2:$AM$17000,2,0)</f>
        <v>杨瑞</v>
      </c>
      <c r="C9" s="16">
        <v>64.25</v>
      </c>
      <c r="D9" s="16">
        <f>ROUND(C9*0.5,2)</f>
        <v>32.13</v>
      </c>
      <c r="E9" s="14">
        <f>VLOOKUP(A9,[1]汇总!$F$2:$AM$17000,34,0)</f>
        <v>0</v>
      </c>
      <c r="F9" s="20">
        <f>D9+E9</f>
        <v>32.13</v>
      </c>
      <c r="G9" s="26"/>
      <c r="H9" s="26">
        <v>7</v>
      </c>
    </row>
    <row r="10" s="18" customFormat="1" ht="12.95" customHeight="1" spans="1:8">
      <c r="A10" s="16" t="s">
        <v>30</v>
      </c>
      <c r="B10" s="20" t="str">
        <f>VLOOKUP(A10,[1]汇总!$F$2:$AM$17000,2,0)</f>
        <v>王慧</v>
      </c>
      <c r="C10" s="16">
        <v>63.7</v>
      </c>
      <c r="D10" s="16">
        <f>ROUND(C10*0.5,2)</f>
        <v>31.85</v>
      </c>
      <c r="E10" s="14">
        <f>VLOOKUP(A10,[1]汇总!$F$2:$AM$17000,34,0)</f>
        <v>0</v>
      </c>
      <c r="F10" s="20">
        <f>D10+E10</f>
        <v>31.85</v>
      </c>
      <c r="G10" s="26"/>
      <c r="H10" s="26">
        <v>8</v>
      </c>
    </row>
  </sheetData>
  <autoFilter ref="A2:G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8"/>
  <sheetViews>
    <sheetView workbookViewId="0">
      <selection activeCell="D32" sqref="D32"/>
    </sheetView>
  </sheetViews>
  <sheetFormatPr defaultColWidth="9" defaultRowHeight="14.25" outlineLevelRow="7" outlineLevelCol="7"/>
  <cols>
    <col min="1" max="1" width="12.625" style="18" customWidth="1"/>
    <col min="2" max="7" width="10.125" customWidth="1"/>
    <col min="8" max="8" width="6.625" customWidth="1"/>
  </cols>
  <sheetData>
    <row r="1" ht="45" customHeight="1" spans="1:8">
      <c r="A1" s="3" t="s">
        <v>31</v>
      </c>
      <c r="B1" s="3"/>
      <c r="C1" s="3"/>
      <c r="D1" s="3"/>
      <c r="E1" s="3"/>
      <c r="F1" s="3"/>
      <c r="G1" s="3"/>
      <c r="H1" s="3"/>
    </row>
    <row r="2" ht="20.25" customHeight="1" spans="1:8">
      <c r="A2" s="4" t="s">
        <v>1</v>
      </c>
      <c r="B2" s="5" t="s">
        <v>2</v>
      </c>
      <c r="C2" s="5" t="s">
        <v>3</v>
      </c>
      <c r="D2" s="5" t="s">
        <v>4</v>
      </c>
      <c r="E2" s="5" t="s">
        <v>5</v>
      </c>
      <c r="F2" s="5" t="s">
        <v>6</v>
      </c>
      <c r="G2" s="6" t="s">
        <v>7</v>
      </c>
      <c r="H2" s="7" t="s">
        <v>8</v>
      </c>
    </row>
    <row r="3" ht="15" customHeight="1" spans="1:8">
      <c r="A3" s="11" t="s">
        <v>32</v>
      </c>
      <c r="B3" s="19" t="str">
        <f>VLOOKUP(A3,[1]汇总!$F$2:$AM$17000,2,0)</f>
        <v>张外</v>
      </c>
      <c r="C3" s="10">
        <v>72.24</v>
      </c>
      <c r="D3" s="11">
        <f t="shared" ref="D3:D8" si="0">ROUND(C3*0.5,2)</f>
        <v>36.12</v>
      </c>
      <c r="E3" s="9">
        <f>VLOOKUP(A3,[1]汇总!$F$2:$AM$17000,34,0)</f>
        <v>0</v>
      </c>
      <c r="F3" s="9">
        <f t="shared" ref="F3:F8" si="1">D3+E3</f>
        <v>36.12</v>
      </c>
      <c r="G3" s="19"/>
      <c r="H3" s="7">
        <v>1</v>
      </c>
    </row>
    <row r="4" ht="15" customHeight="1" spans="1:8">
      <c r="A4" s="16" t="s">
        <v>33</v>
      </c>
      <c r="B4" s="20" t="str">
        <f>VLOOKUP(A4,[1]汇总!$F$2:$AM$17000,2,0)</f>
        <v>白鹏飞</v>
      </c>
      <c r="C4" s="15">
        <v>58</v>
      </c>
      <c r="D4" s="16">
        <f>ROUND(C4*0.5,2)</f>
        <v>29</v>
      </c>
      <c r="E4" s="14">
        <f>VLOOKUP(A4,[1]汇总!$F$2:$AM$17000,34,0)</f>
        <v>2.5</v>
      </c>
      <c r="F4" s="14">
        <f>D4+E4</f>
        <v>31.5</v>
      </c>
      <c r="G4" s="20"/>
      <c r="H4" s="7">
        <v>2</v>
      </c>
    </row>
    <row r="5" ht="15" customHeight="1" spans="1:8">
      <c r="A5" s="16" t="s">
        <v>34</v>
      </c>
      <c r="B5" s="20" t="str">
        <f>VLOOKUP(A5,[1]汇总!$F$2:$AM$17000,2,0)</f>
        <v>吕伟</v>
      </c>
      <c r="C5" s="15">
        <v>62.73</v>
      </c>
      <c r="D5" s="16">
        <f>ROUND(C5*0.5,2)</f>
        <v>31.37</v>
      </c>
      <c r="E5" s="14">
        <f>VLOOKUP(A5,[1]汇总!$F$2:$AM$17000,34,0)</f>
        <v>0</v>
      </c>
      <c r="F5" s="14">
        <f>D5+E5</f>
        <v>31.37</v>
      </c>
      <c r="G5" s="20"/>
      <c r="H5" s="7">
        <v>3</v>
      </c>
    </row>
    <row r="6" ht="15" customHeight="1" spans="1:8">
      <c r="A6" s="16" t="s">
        <v>35</v>
      </c>
      <c r="B6" s="20" t="str">
        <f>VLOOKUP(A6,[1]汇总!$F$2:$AM$17000,2,0)</f>
        <v>张淯衔</v>
      </c>
      <c r="C6" s="15">
        <v>54.27</v>
      </c>
      <c r="D6" s="16">
        <f>ROUND(C6*0.5,2)</f>
        <v>27.14</v>
      </c>
      <c r="E6" s="14">
        <f>VLOOKUP(A6,[1]汇总!$F$2:$AM$17000,34,0)</f>
        <v>2.5</v>
      </c>
      <c r="F6" s="14">
        <f>D6+E6</f>
        <v>29.64</v>
      </c>
      <c r="G6" s="20"/>
      <c r="H6" s="7">
        <v>4</v>
      </c>
    </row>
    <row r="7" ht="15" customHeight="1" spans="1:8">
      <c r="A7" s="16" t="s">
        <v>36</v>
      </c>
      <c r="B7" s="20" t="str">
        <f>VLOOKUP(A7,[1]汇总!$F$2:$AM$17000,2,0)</f>
        <v>李雪峰</v>
      </c>
      <c r="C7" s="15">
        <v>58.98</v>
      </c>
      <c r="D7" s="16">
        <f>ROUND(C7*0.5,2)</f>
        <v>29.49</v>
      </c>
      <c r="E7" s="14">
        <f>VLOOKUP(A7,[1]汇总!$F$2:$AM$17000,34,0)</f>
        <v>0</v>
      </c>
      <c r="F7" s="14">
        <f>D7+E7</f>
        <v>29.49</v>
      </c>
      <c r="G7" s="20"/>
      <c r="H7" s="7">
        <v>5</v>
      </c>
    </row>
    <row r="8" ht="15" customHeight="1" spans="1:8">
      <c r="A8" s="16" t="s">
        <v>37</v>
      </c>
      <c r="B8" s="20" t="str">
        <f>VLOOKUP(A8,[1]汇总!$F$2:$AM$17000,2,0)</f>
        <v>朱治国</v>
      </c>
      <c r="C8" s="15">
        <v>56.6</v>
      </c>
      <c r="D8" s="16">
        <f>ROUND(C8*0.5,2)</f>
        <v>28.3</v>
      </c>
      <c r="E8" s="14">
        <f>VLOOKUP(A8,[1]汇总!$F$2:$AM$17000,34,0)</f>
        <v>0</v>
      </c>
      <c r="F8" s="14">
        <f>D8+E8</f>
        <v>28.3</v>
      </c>
      <c r="G8" s="20"/>
      <c r="H8" s="7">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8"/>
  <sheetViews>
    <sheetView workbookViewId="0">
      <selection activeCell="C8" sqref="C8"/>
    </sheetView>
  </sheetViews>
  <sheetFormatPr defaultColWidth="9" defaultRowHeight="14.25" outlineLevelRow="7" outlineLevelCol="7"/>
  <cols>
    <col min="1" max="1" width="12.625" style="1" customWidth="1"/>
    <col min="2" max="4" width="10.125" style="2" customWidth="1"/>
    <col min="5" max="7" width="10.125" customWidth="1"/>
    <col min="8" max="8" width="6.625" customWidth="1"/>
  </cols>
  <sheetData>
    <row r="1" ht="45" customHeight="1" spans="1:8">
      <c r="A1" s="3" t="s">
        <v>38</v>
      </c>
      <c r="B1" s="3"/>
      <c r="C1" s="3"/>
      <c r="D1" s="3"/>
      <c r="E1" s="3"/>
      <c r="F1" s="3"/>
      <c r="G1" s="3"/>
      <c r="H1" s="3"/>
    </row>
    <row r="2" ht="26.25" customHeight="1" spans="1:8">
      <c r="A2" s="4" t="s">
        <v>1</v>
      </c>
      <c r="B2" s="5" t="s">
        <v>2</v>
      </c>
      <c r="C2" s="5" t="s">
        <v>3</v>
      </c>
      <c r="D2" s="5" t="s">
        <v>4</v>
      </c>
      <c r="E2" s="5" t="s">
        <v>5</v>
      </c>
      <c r="F2" s="5" t="s">
        <v>6</v>
      </c>
      <c r="G2" s="6" t="s">
        <v>7</v>
      </c>
      <c r="H2" s="7" t="s">
        <v>8</v>
      </c>
    </row>
    <row r="3" ht="15.95" customHeight="1" spans="1:8">
      <c r="A3" s="11" t="s">
        <v>39</v>
      </c>
      <c r="B3" s="19" t="str">
        <f>VLOOKUP(A3,[1]汇总!$F$2:$AM$17000,2,0)</f>
        <v>杨娜仁</v>
      </c>
      <c r="C3" s="10">
        <v>64.39</v>
      </c>
      <c r="D3" s="11">
        <f t="shared" ref="D3:D64" si="0">ROUND(C3*0.5,2)</f>
        <v>32.2</v>
      </c>
      <c r="E3" s="9">
        <f>VLOOKUP(A3,[1]汇总!$F$2:$AM$17000,34,0)</f>
        <v>2.5</v>
      </c>
      <c r="F3" s="9">
        <f t="shared" ref="F3:F64" si="1">D3+E3</f>
        <v>34.7</v>
      </c>
      <c r="G3" s="19"/>
      <c r="H3" s="7">
        <v>1</v>
      </c>
    </row>
    <row r="4" ht="15.95" customHeight="1" spans="1:8">
      <c r="A4" s="16" t="s">
        <v>40</v>
      </c>
      <c r="B4" s="20" t="str">
        <f>VLOOKUP(A4,[1]汇总!$F$2:$AM$17000,2,0)</f>
        <v>杨玉燕</v>
      </c>
      <c r="C4" s="15">
        <v>57.19</v>
      </c>
      <c r="D4" s="16">
        <f>ROUND(C4*0.5,2)</f>
        <v>28.6</v>
      </c>
      <c r="E4" s="14">
        <f>VLOOKUP(A4,[1]汇总!$F$2:$AM$17000,34,0)</f>
        <v>2.5</v>
      </c>
      <c r="F4" s="14">
        <f>D4+E4</f>
        <v>31.1</v>
      </c>
      <c r="G4" s="20"/>
      <c r="H4" s="7">
        <v>2</v>
      </c>
    </row>
    <row r="5" ht="15.95" customHeight="1" spans="1:8">
      <c r="A5" s="16" t="s">
        <v>41</v>
      </c>
      <c r="B5" s="20" t="str">
        <f>VLOOKUP(A5,[1]汇总!$F$2:$AM$17000,2,0)</f>
        <v>任燕林</v>
      </c>
      <c r="C5" s="15">
        <v>55.15</v>
      </c>
      <c r="D5" s="16">
        <f>ROUND(C5*0.5,2)</f>
        <v>27.58</v>
      </c>
      <c r="E5" s="14">
        <f>VLOOKUP(A5,[1]汇总!$F$2:$AM$17000,34,0)</f>
        <v>2.5</v>
      </c>
      <c r="F5" s="14">
        <f>D5+E5</f>
        <v>30.08</v>
      </c>
      <c r="G5" s="20"/>
      <c r="H5" s="7">
        <v>3</v>
      </c>
    </row>
    <row r="6" ht="15.95" customHeight="1" spans="1:8">
      <c r="A6" s="16" t="s">
        <v>42</v>
      </c>
      <c r="B6" s="20" t="str">
        <f>VLOOKUP(A6,[1]汇总!$F$2:$AM$17000,2,0)</f>
        <v>淡燕苹</v>
      </c>
      <c r="C6" s="15">
        <v>60.02</v>
      </c>
      <c r="D6" s="16">
        <f>ROUND(C6*0.5,2)</f>
        <v>30.01</v>
      </c>
      <c r="E6" s="14">
        <f>VLOOKUP(A6,[1]汇总!$F$2:$AM$17000,34,0)</f>
        <v>0</v>
      </c>
      <c r="F6" s="14">
        <f>D6+E6</f>
        <v>30.01</v>
      </c>
      <c r="G6" s="20"/>
      <c r="H6" s="7">
        <v>4</v>
      </c>
    </row>
    <row r="7" ht="15.95" customHeight="1" spans="1:8">
      <c r="A7" s="16" t="s">
        <v>43</v>
      </c>
      <c r="B7" s="20" t="str">
        <f>VLOOKUP(A7,[1]汇总!$F$2:$AM$17000,2,0)</f>
        <v>王彩琴</v>
      </c>
      <c r="C7" s="15">
        <v>59.89</v>
      </c>
      <c r="D7" s="16">
        <f>ROUND(C7*0.5,2)</f>
        <v>29.95</v>
      </c>
      <c r="E7" s="14">
        <f>VLOOKUP(A7,[1]汇总!$F$2:$AM$17000,34,0)</f>
        <v>0</v>
      </c>
      <c r="F7" s="14">
        <f>D7+E7</f>
        <v>29.95</v>
      </c>
      <c r="G7" s="20"/>
      <c r="H7" s="7">
        <v>5</v>
      </c>
    </row>
    <row r="8" ht="15.95" customHeight="1" spans="1:8">
      <c r="A8" s="16" t="s">
        <v>44</v>
      </c>
      <c r="B8" s="20" t="str">
        <f>VLOOKUP(A8,[1]汇总!$F$2:$AM$17000,2,0)</f>
        <v>张全磊</v>
      </c>
      <c r="C8" s="15">
        <v>59.81</v>
      </c>
      <c r="D8" s="16">
        <f>ROUND(C8*0.5,2)</f>
        <v>29.91</v>
      </c>
      <c r="E8" s="14">
        <f>VLOOKUP(A8,[1]汇总!$F$2:$AM$17000,34,0)</f>
        <v>0</v>
      </c>
      <c r="F8" s="14">
        <f>D8+E8</f>
        <v>29.91</v>
      </c>
      <c r="G8" s="20"/>
      <c r="H8" s="7">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6"/>
  <sheetViews>
    <sheetView workbookViewId="0">
      <selection activeCell="I8" sqref="I8"/>
    </sheetView>
  </sheetViews>
  <sheetFormatPr defaultColWidth="9" defaultRowHeight="14.25" outlineLevelRow="5" outlineLevelCol="7"/>
  <cols>
    <col min="1" max="1" width="12.625" style="18" customWidth="1"/>
    <col min="2" max="7" width="10.125" customWidth="1"/>
    <col min="8" max="8" width="6.625" customWidth="1"/>
  </cols>
  <sheetData>
    <row r="1" ht="45" customHeight="1" spans="1:8">
      <c r="A1" s="3" t="s">
        <v>45</v>
      </c>
      <c r="B1" s="3"/>
      <c r="C1" s="3"/>
      <c r="D1" s="3"/>
      <c r="E1" s="3"/>
      <c r="F1" s="3"/>
      <c r="G1" s="3"/>
      <c r="H1" s="3"/>
    </row>
    <row r="2" ht="18.75" customHeight="1" spans="1:8">
      <c r="A2" s="4" t="s">
        <v>1</v>
      </c>
      <c r="B2" s="5" t="s">
        <v>2</v>
      </c>
      <c r="C2" s="5" t="s">
        <v>3</v>
      </c>
      <c r="D2" s="5" t="s">
        <v>4</v>
      </c>
      <c r="E2" s="5" t="s">
        <v>5</v>
      </c>
      <c r="F2" s="5" t="s">
        <v>6</v>
      </c>
      <c r="G2" s="6" t="s">
        <v>7</v>
      </c>
      <c r="H2" s="7" t="s">
        <v>8</v>
      </c>
    </row>
    <row r="3" ht="15.95" customHeight="1" spans="1:8">
      <c r="A3" s="11" t="s">
        <v>46</v>
      </c>
      <c r="B3" s="19" t="str">
        <f>VLOOKUP(A3,[1]汇总!$F$2:$AM$17000,2,0)</f>
        <v>娜木尔高娃</v>
      </c>
      <c r="C3" s="10">
        <v>79.5</v>
      </c>
      <c r="D3" s="8">
        <f t="shared" ref="D3:D6" si="0">ROUND(C3*0.7,2)</f>
        <v>55.65</v>
      </c>
      <c r="E3" s="9">
        <f>VLOOKUP(A3,[1]汇总!$F$2:$AM$17000,34,0)</f>
        <v>2.5</v>
      </c>
      <c r="F3" s="9">
        <f t="shared" ref="F3:F6" si="1">D3+E3</f>
        <v>58.15</v>
      </c>
      <c r="G3" s="12"/>
      <c r="H3" s="7">
        <v>1</v>
      </c>
    </row>
    <row r="4" ht="15.95" customHeight="1" spans="1:8">
      <c r="A4" s="16" t="s">
        <v>47</v>
      </c>
      <c r="B4" s="20" t="str">
        <f>VLOOKUP(A4,[1]汇总!$F$2:$AM$17000,2,0)</f>
        <v>阿丽玛</v>
      </c>
      <c r="C4" s="15">
        <v>77.82</v>
      </c>
      <c r="D4" s="13">
        <f>ROUND(C4*0.7,2)</f>
        <v>54.47</v>
      </c>
      <c r="E4" s="14">
        <f>VLOOKUP(A4,[1]汇总!$F$2:$AM$17000,34,0)</f>
        <v>2.5</v>
      </c>
      <c r="F4" s="14">
        <f>D4+E4</f>
        <v>56.97</v>
      </c>
      <c r="G4" s="17"/>
      <c r="H4" s="7">
        <v>2</v>
      </c>
    </row>
    <row r="5" ht="15.95" customHeight="1" spans="1:8">
      <c r="A5" s="16" t="s">
        <v>48</v>
      </c>
      <c r="B5" s="20" t="str">
        <f>VLOOKUP(A5,[1]汇总!$F$2:$AM$17000,2,0)</f>
        <v>娜荷雅</v>
      </c>
      <c r="C5" s="15">
        <v>76.38</v>
      </c>
      <c r="D5" s="13">
        <f>ROUND(C5*0.7,2)</f>
        <v>53.47</v>
      </c>
      <c r="E5" s="14">
        <f>VLOOKUP(A5,[1]汇总!$F$2:$AM$17000,34,0)</f>
        <v>2.5</v>
      </c>
      <c r="F5" s="14">
        <f>D5+E5</f>
        <v>55.97</v>
      </c>
      <c r="G5" s="17"/>
      <c r="H5" s="7">
        <v>3</v>
      </c>
    </row>
    <row r="6" ht="15.95" customHeight="1" spans="1:8">
      <c r="A6" s="16" t="s">
        <v>49</v>
      </c>
      <c r="B6" s="20" t="str">
        <f>VLOOKUP(A6,[1]汇总!$F$2:$AM$17000,2,0)</f>
        <v>苏日娜</v>
      </c>
      <c r="C6" s="15">
        <v>75.04</v>
      </c>
      <c r="D6" s="13">
        <f>ROUND(C6*0.7,2)</f>
        <v>52.53</v>
      </c>
      <c r="E6" s="14">
        <f>VLOOKUP(A6,[1]汇总!$F$2:$AM$17000,34,0)</f>
        <v>2.5</v>
      </c>
      <c r="F6" s="14">
        <f>D6+E6</f>
        <v>55.03</v>
      </c>
      <c r="G6" s="17"/>
      <c r="H6" s="7">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46"/>
  <sheetViews>
    <sheetView workbookViewId="0">
      <selection activeCell="E20" sqref="E2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50</v>
      </c>
      <c r="B1" s="3"/>
      <c r="C1" s="3"/>
      <c r="D1" s="3"/>
      <c r="E1" s="3"/>
      <c r="F1" s="3"/>
      <c r="G1" s="3"/>
      <c r="H1" s="3"/>
    </row>
    <row r="2" ht="30.75" customHeight="1" spans="1:8">
      <c r="A2" s="4" t="s">
        <v>1</v>
      </c>
      <c r="B2" s="5" t="s">
        <v>2</v>
      </c>
      <c r="C2" s="5" t="s">
        <v>3</v>
      </c>
      <c r="D2" s="5" t="s">
        <v>4</v>
      </c>
      <c r="E2" s="5" t="s">
        <v>5</v>
      </c>
      <c r="F2" s="5" t="s">
        <v>6</v>
      </c>
      <c r="G2" s="6" t="s">
        <v>7</v>
      </c>
      <c r="H2" s="7" t="s">
        <v>8</v>
      </c>
    </row>
    <row r="3" s="18" customFormat="1" spans="1:8">
      <c r="A3" s="11" t="s">
        <v>51</v>
      </c>
      <c r="B3" s="19" t="str">
        <f>VLOOKUP(A3,[1]汇总!$F$2:$AM$17000,2,0)</f>
        <v>王璐</v>
      </c>
      <c r="C3" s="11">
        <v>87.52</v>
      </c>
      <c r="D3" s="8">
        <f>ROUND(C3*0.7,2)</f>
        <v>61.26</v>
      </c>
      <c r="E3" s="9">
        <f>VLOOKUP(A3,[1]汇总!$F$2:$AM$17000,34,0)</f>
        <v>2.5</v>
      </c>
      <c r="F3" s="9">
        <f>D3+E3</f>
        <v>63.76</v>
      </c>
      <c r="G3" s="21" t="str">
        <f>VLOOKUP(A3,[1]汇总!$F$2:$AM$17000,7,0)</f>
        <v>小学-语文</v>
      </c>
      <c r="H3" s="14">
        <v>1</v>
      </c>
    </row>
    <row r="4" s="18" customFormat="1" spans="1:8">
      <c r="A4" s="16" t="s">
        <v>52</v>
      </c>
      <c r="B4" s="20" t="str">
        <f>VLOOKUP(A4,[1]汇总!$F$2:$AM$17000,2,0)</f>
        <v>张慧</v>
      </c>
      <c r="C4" s="16">
        <v>88.32</v>
      </c>
      <c r="D4" s="13">
        <f>ROUND(C4*0.7,2)</f>
        <v>61.82</v>
      </c>
      <c r="E4" s="14">
        <f>VLOOKUP(A4,[1]汇总!$F$2:$AM$17000,34,0)</f>
        <v>0</v>
      </c>
      <c r="F4" s="14">
        <f>D4+E4</f>
        <v>61.82</v>
      </c>
      <c r="G4" s="23" t="str">
        <f>VLOOKUP(A4,[1]汇总!$F$2:$AM$17000,7,0)</f>
        <v>小学-语文</v>
      </c>
      <c r="H4" s="14">
        <v>2</v>
      </c>
    </row>
    <row r="5" s="18" customFormat="1" spans="1:8">
      <c r="A5" s="16" t="s">
        <v>53</v>
      </c>
      <c r="B5" s="20" t="str">
        <f>VLOOKUP(A5,[1]汇总!$F$2:$AM$17000,2,0)</f>
        <v>何青云</v>
      </c>
      <c r="C5" s="16">
        <v>84.08</v>
      </c>
      <c r="D5" s="13">
        <f>ROUND(C5*0.7,2)</f>
        <v>58.86</v>
      </c>
      <c r="E5" s="14">
        <f>VLOOKUP(A5,[1]汇总!$F$2:$AM$17000,34,0)</f>
        <v>2.5</v>
      </c>
      <c r="F5" s="14">
        <f>D5+E5</f>
        <v>61.36</v>
      </c>
      <c r="G5" s="23" t="str">
        <f>VLOOKUP(A5,[1]汇总!$F$2:$AM$17000,7,0)</f>
        <v>小学-语文</v>
      </c>
      <c r="H5" s="14">
        <v>3</v>
      </c>
    </row>
    <row r="6" s="18" customFormat="1" spans="1:8">
      <c r="A6" s="16" t="s">
        <v>54</v>
      </c>
      <c r="B6" s="20" t="str">
        <f>VLOOKUP(A6,[1]汇总!$F$2:$AM$17000,2,0)</f>
        <v>李玉萍</v>
      </c>
      <c r="C6" s="16">
        <v>86.62</v>
      </c>
      <c r="D6" s="13">
        <f>ROUND(C6*0.7,2)</f>
        <v>60.63</v>
      </c>
      <c r="E6" s="14">
        <f>VLOOKUP(A6,[1]汇总!$F$2:$AM$17000,34,0)</f>
        <v>0</v>
      </c>
      <c r="F6" s="14">
        <f>D6+E6</f>
        <v>60.63</v>
      </c>
      <c r="G6" s="23" t="str">
        <f>VLOOKUP(A6,[1]汇总!$F$2:$AM$17000,7,0)</f>
        <v>小学-语文</v>
      </c>
      <c r="H6" s="14">
        <v>4</v>
      </c>
    </row>
    <row r="7" s="18" customFormat="1" spans="1:8">
      <c r="A7" s="16" t="s">
        <v>55</v>
      </c>
      <c r="B7" s="20" t="str">
        <f>VLOOKUP(A7,[1]汇总!$F$2:$AM$17000,2,0)</f>
        <v>张美慧</v>
      </c>
      <c r="C7" s="16">
        <v>85.92</v>
      </c>
      <c r="D7" s="13">
        <f>ROUND(C7*0.7,2)</f>
        <v>60.14</v>
      </c>
      <c r="E7" s="14">
        <f>VLOOKUP(A7,[1]汇总!$F$2:$AM$17000,34,0)</f>
        <v>0</v>
      </c>
      <c r="F7" s="14">
        <f>D7+E7</f>
        <v>60.14</v>
      </c>
      <c r="G7" s="23" t="str">
        <f>VLOOKUP(A7,[1]汇总!$F$2:$AM$17000,7,0)</f>
        <v>小学-语文</v>
      </c>
      <c r="H7" s="14">
        <v>5</v>
      </c>
    </row>
    <row r="8" s="18" customFormat="1" spans="1:8">
      <c r="A8" s="16" t="s">
        <v>56</v>
      </c>
      <c r="B8" s="20" t="str">
        <f>VLOOKUP(A8,[1]汇总!$F$2:$AM$17000,2,0)</f>
        <v>杜桠楠</v>
      </c>
      <c r="C8" s="16">
        <v>85.52</v>
      </c>
      <c r="D8" s="13">
        <f>ROUND(C8*0.7,2)</f>
        <v>59.86</v>
      </c>
      <c r="E8" s="14">
        <f>VLOOKUP(A8,[1]汇总!$F$2:$AM$17000,34,0)</f>
        <v>0</v>
      </c>
      <c r="F8" s="14">
        <f>D8+E8</f>
        <v>59.86</v>
      </c>
      <c r="G8" s="23" t="str">
        <f>VLOOKUP(A8,[1]汇总!$F$2:$AM$17000,7,0)</f>
        <v>小学-语文</v>
      </c>
      <c r="H8" s="14">
        <v>6</v>
      </c>
    </row>
    <row r="9" s="18" customFormat="1" spans="1:8">
      <c r="A9" s="16" t="s">
        <v>57</v>
      </c>
      <c r="B9" s="20" t="str">
        <f>VLOOKUP(A9,[1]汇总!$F$2:$AM$17000,2,0)</f>
        <v>樊溶</v>
      </c>
      <c r="C9" s="16">
        <v>85.5</v>
      </c>
      <c r="D9" s="13">
        <f>ROUND(C9*0.7,2)</f>
        <v>59.85</v>
      </c>
      <c r="E9" s="14">
        <f>VLOOKUP(A9,[1]汇总!$F$2:$AM$17000,34,0)</f>
        <v>0</v>
      </c>
      <c r="F9" s="14">
        <f>D9+E9</f>
        <v>59.85</v>
      </c>
      <c r="G9" s="23" t="str">
        <f>VLOOKUP(A9,[1]汇总!$F$2:$AM$17000,7,0)</f>
        <v>小学-语文</v>
      </c>
      <c r="H9" s="14">
        <v>7</v>
      </c>
    </row>
    <row r="10" s="18" customFormat="1" spans="1:8">
      <c r="A10" s="16" t="s">
        <v>58</v>
      </c>
      <c r="B10" s="20" t="str">
        <f>VLOOKUP(A10,[1]汇总!$F$2:$AM$17000,2,0)</f>
        <v>陈静</v>
      </c>
      <c r="C10" s="16">
        <v>85.46</v>
      </c>
      <c r="D10" s="13">
        <f>ROUND(C10*0.7,2)</f>
        <v>59.82</v>
      </c>
      <c r="E10" s="14">
        <f>VLOOKUP(A10,[1]汇总!$F$2:$AM$17000,34,0)</f>
        <v>0</v>
      </c>
      <c r="F10" s="14">
        <f>D10+E10</f>
        <v>59.82</v>
      </c>
      <c r="G10" s="23" t="str">
        <f>VLOOKUP(A10,[1]汇总!$F$2:$AM$17000,7,0)</f>
        <v>小学-语文</v>
      </c>
      <c r="H10" s="14">
        <v>8</v>
      </c>
    </row>
    <row r="11" s="18" customFormat="1" spans="1:8">
      <c r="A11" s="16" t="s">
        <v>59</v>
      </c>
      <c r="B11" s="20" t="str">
        <f>VLOOKUP(A11,[1]汇总!$F$2:$AM$17000,2,0)</f>
        <v>陈佳玲</v>
      </c>
      <c r="C11" s="16">
        <v>85.34</v>
      </c>
      <c r="D11" s="13">
        <f>ROUND(C11*0.7,2)</f>
        <v>59.74</v>
      </c>
      <c r="E11" s="14">
        <f>VLOOKUP(A11,[1]汇总!$F$2:$AM$17000,34,0)</f>
        <v>0</v>
      </c>
      <c r="F11" s="14">
        <f>D11+E11</f>
        <v>59.74</v>
      </c>
      <c r="G11" s="23" t="str">
        <f>VLOOKUP(A11,[1]汇总!$F$2:$AM$17000,7,0)</f>
        <v>小学-语文</v>
      </c>
      <c r="H11" s="14">
        <v>9</v>
      </c>
    </row>
    <row r="12" s="18" customFormat="1" spans="1:8">
      <c r="A12" s="16" t="s">
        <v>60</v>
      </c>
      <c r="B12" s="20" t="str">
        <f>VLOOKUP(A12,[1]汇总!$F$2:$AM$17000,2,0)</f>
        <v>吴雨</v>
      </c>
      <c r="C12" s="16">
        <v>85.34</v>
      </c>
      <c r="D12" s="13">
        <f>ROUND(C12*0.7,2)</f>
        <v>59.74</v>
      </c>
      <c r="E12" s="14">
        <f>VLOOKUP(A12,[1]汇总!$F$2:$AM$17000,34,0)</f>
        <v>0</v>
      </c>
      <c r="F12" s="14">
        <f>D12+E12</f>
        <v>59.74</v>
      </c>
      <c r="G12" s="23" t="str">
        <f>VLOOKUP(A12,[1]汇总!$F$2:$AM$17000,7,0)</f>
        <v>小学-语文</v>
      </c>
      <c r="H12" s="14">
        <v>10</v>
      </c>
    </row>
    <row r="13" s="18" customFormat="1" spans="1:8">
      <c r="A13" s="16" t="s">
        <v>61</v>
      </c>
      <c r="B13" s="20" t="str">
        <f>VLOOKUP(A13,[1]汇总!$F$2:$AM$17000,2,0)</f>
        <v>张美</v>
      </c>
      <c r="C13" s="16">
        <v>85.04</v>
      </c>
      <c r="D13" s="13">
        <f>ROUND(C13*0.7,2)</f>
        <v>59.53</v>
      </c>
      <c r="E13" s="14">
        <f>VLOOKUP(A13,[1]汇总!$F$2:$AM$17000,34,0)</f>
        <v>0</v>
      </c>
      <c r="F13" s="14">
        <f>D13+E13</f>
        <v>59.53</v>
      </c>
      <c r="G13" s="23" t="str">
        <f>VLOOKUP(A13,[1]汇总!$F$2:$AM$17000,7,0)</f>
        <v>小学-语文</v>
      </c>
      <c r="H13" s="14">
        <v>11</v>
      </c>
    </row>
    <row r="14" s="18" customFormat="1" spans="1:8">
      <c r="A14" s="16" t="s">
        <v>62</v>
      </c>
      <c r="B14" s="20" t="str">
        <f>VLOOKUP(A14,[1]汇总!$F$2:$AM$17000,2,0)</f>
        <v>郭竞宇</v>
      </c>
      <c r="C14" s="16">
        <v>84.48</v>
      </c>
      <c r="D14" s="13">
        <f>ROUND(C14*0.7,2)</f>
        <v>59.14</v>
      </c>
      <c r="E14" s="14">
        <f>VLOOKUP(A14,[1]汇总!$F$2:$AM$17000,34,0)</f>
        <v>0</v>
      </c>
      <c r="F14" s="14">
        <f>D14+E14</f>
        <v>59.14</v>
      </c>
      <c r="G14" s="23" t="str">
        <f>VLOOKUP(A14,[1]汇总!$F$2:$AM$17000,7,0)</f>
        <v>小学-语文</v>
      </c>
      <c r="H14" s="14">
        <v>12</v>
      </c>
    </row>
    <row r="15" s="18" customFormat="1" spans="1:8">
      <c r="A15" s="16" t="s">
        <v>63</v>
      </c>
      <c r="B15" s="20" t="str">
        <f>VLOOKUP(A15,[1]汇总!$F$2:$AM$17000,2,0)</f>
        <v>高源</v>
      </c>
      <c r="C15" s="16">
        <v>84.36</v>
      </c>
      <c r="D15" s="13">
        <f>ROUND(C15*0.7,2)</f>
        <v>59.05</v>
      </c>
      <c r="E15" s="14">
        <f>VLOOKUP(A15,[1]汇总!$F$2:$AM$17000,34,0)</f>
        <v>0</v>
      </c>
      <c r="F15" s="14">
        <f>D15+E15</f>
        <v>59.05</v>
      </c>
      <c r="G15" s="23" t="str">
        <f>VLOOKUP(A15,[1]汇总!$F$2:$AM$17000,7,0)</f>
        <v>小学-语文</v>
      </c>
      <c r="H15" s="14">
        <v>13</v>
      </c>
    </row>
    <row r="16" s="18" customFormat="1" spans="1:8">
      <c r="A16" s="16" t="s">
        <v>64</v>
      </c>
      <c r="B16" s="20" t="str">
        <f>VLOOKUP(A16,[1]汇总!$F$2:$AM$17000,2,0)</f>
        <v>郝改英</v>
      </c>
      <c r="C16" s="16">
        <v>83.92</v>
      </c>
      <c r="D16" s="13">
        <f>ROUND(C16*0.7,2)</f>
        <v>58.74</v>
      </c>
      <c r="E16" s="14">
        <f>VLOOKUP(A16,[1]汇总!$F$2:$AM$17000,34,0)</f>
        <v>0</v>
      </c>
      <c r="F16" s="14">
        <f>D16+E16</f>
        <v>58.74</v>
      </c>
      <c r="G16" s="23" t="str">
        <f>VLOOKUP(A16,[1]汇总!$F$2:$AM$17000,7,0)</f>
        <v>小学-语文</v>
      </c>
      <c r="H16" s="14">
        <v>14</v>
      </c>
    </row>
    <row r="17" s="18" customFormat="1" spans="1:8">
      <c r="A17" s="16" t="s">
        <v>65</v>
      </c>
      <c r="B17" s="20" t="str">
        <f>VLOOKUP(A17,[1]汇总!$F$2:$AM$17000,2,0)</f>
        <v>贾海燕</v>
      </c>
      <c r="C17" s="16">
        <v>83.78</v>
      </c>
      <c r="D17" s="13">
        <f>ROUND(C17*0.7,2)</f>
        <v>58.65</v>
      </c>
      <c r="E17" s="14">
        <f>VLOOKUP(A17,[1]汇总!$F$2:$AM$17000,34,0)</f>
        <v>0</v>
      </c>
      <c r="F17" s="14">
        <f>D17+E17</f>
        <v>58.65</v>
      </c>
      <c r="G17" s="23" t="str">
        <f>VLOOKUP(A17,[1]汇总!$F$2:$AM$17000,7,0)</f>
        <v>小学-语文</v>
      </c>
      <c r="H17" s="14">
        <v>15</v>
      </c>
    </row>
    <row r="18" s="18" customFormat="1" spans="1:8">
      <c r="A18" s="16" t="s">
        <v>66</v>
      </c>
      <c r="B18" s="20" t="str">
        <f>VLOOKUP(A18,[1]汇总!$F$2:$AM$17000,2,0)</f>
        <v>王小慧</v>
      </c>
      <c r="C18" s="16">
        <v>83.64</v>
      </c>
      <c r="D18" s="13">
        <f>ROUND(C18*0.7,2)</f>
        <v>58.55</v>
      </c>
      <c r="E18" s="14">
        <f>VLOOKUP(A18,[1]汇总!$F$2:$AM$17000,34,0)</f>
        <v>0</v>
      </c>
      <c r="F18" s="14">
        <f>D18+E18</f>
        <v>58.55</v>
      </c>
      <c r="G18" s="23" t="str">
        <f>VLOOKUP(A18,[1]汇总!$F$2:$AM$17000,7,0)</f>
        <v>小学-语文</v>
      </c>
      <c r="H18" s="14">
        <v>16</v>
      </c>
    </row>
    <row r="19" s="18" customFormat="1" spans="1:8">
      <c r="A19" s="16" t="s">
        <v>67</v>
      </c>
      <c r="B19" s="20" t="str">
        <f>VLOOKUP(A19,[1]汇总!$F$2:$AM$17000,2,0)</f>
        <v>赵泽慧</v>
      </c>
      <c r="C19" s="16">
        <v>79.94</v>
      </c>
      <c r="D19" s="13">
        <f>ROUND(C19*0.7,2)</f>
        <v>55.96</v>
      </c>
      <c r="E19" s="14">
        <f>VLOOKUP(A19,[1]汇总!$F$2:$AM$17000,34,0)</f>
        <v>2.5</v>
      </c>
      <c r="F19" s="14">
        <f>D19+E19</f>
        <v>58.46</v>
      </c>
      <c r="G19" s="23" t="str">
        <f>VLOOKUP(A19,[1]汇总!$F$2:$AM$17000,7,0)</f>
        <v>小学-语文</v>
      </c>
      <c r="H19" s="14">
        <v>17</v>
      </c>
    </row>
    <row r="20" s="18" customFormat="1" spans="1:8">
      <c r="A20" s="16" t="s">
        <v>68</v>
      </c>
      <c r="B20" s="20" t="str">
        <f>VLOOKUP(A20,[1]汇总!$F$2:$AM$17000,2,0)</f>
        <v>杜燕</v>
      </c>
      <c r="C20" s="16">
        <v>83.36</v>
      </c>
      <c r="D20" s="13">
        <f>ROUND(C20*0.7,2)</f>
        <v>58.35</v>
      </c>
      <c r="E20" s="14">
        <f>VLOOKUP(A20,[1]汇总!$F$2:$AM$17000,34,0)</f>
        <v>0</v>
      </c>
      <c r="F20" s="14">
        <f>D20+E20</f>
        <v>58.35</v>
      </c>
      <c r="G20" s="23" t="str">
        <f>VLOOKUP(A20,[1]汇总!$F$2:$AM$17000,7,0)</f>
        <v>小学-语文</v>
      </c>
      <c r="H20" s="14">
        <v>18</v>
      </c>
    </row>
    <row r="21" s="18" customFormat="1" spans="1:8">
      <c r="A21" s="16" t="s">
        <v>69</v>
      </c>
      <c r="B21" s="20" t="str">
        <f>VLOOKUP(A21,[1]汇总!$F$2:$AM$17000,2,0)</f>
        <v>苗东霞</v>
      </c>
      <c r="C21" s="16">
        <v>83.3</v>
      </c>
      <c r="D21" s="13">
        <f>ROUND(C21*0.7,2)</f>
        <v>58.31</v>
      </c>
      <c r="E21" s="14">
        <f>VLOOKUP(A21,[1]汇总!$F$2:$AM$17000,34,0)</f>
        <v>0</v>
      </c>
      <c r="F21" s="14">
        <f>D21+E21</f>
        <v>58.31</v>
      </c>
      <c r="G21" s="23" t="str">
        <f>VLOOKUP(A21,[1]汇总!$F$2:$AM$17000,7,0)</f>
        <v>小学-语文</v>
      </c>
      <c r="H21" s="14">
        <v>19</v>
      </c>
    </row>
    <row r="22" s="18" customFormat="1" spans="1:8">
      <c r="A22" s="16" t="s">
        <v>70</v>
      </c>
      <c r="B22" s="20" t="str">
        <f>VLOOKUP(A22,[1]汇总!$F$2:$AM$17000,2,0)</f>
        <v>葛蓉</v>
      </c>
      <c r="C22" s="16">
        <v>79.6</v>
      </c>
      <c r="D22" s="13">
        <f>ROUND(C22*0.7,2)</f>
        <v>55.72</v>
      </c>
      <c r="E22" s="14">
        <f>VLOOKUP(A22,[1]汇总!$F$2:$AM$17000,34,0)</f>
        <v>2.5</v>
      </c>
      <c r="F22" s="14">
        <f>D22+E22</f>
        <v>58.22</v>
      </c>
      <c r="G22" s="23" t="str">
        <f>VLOOKUP(A22,[1]汇总!$F$2:$AM$17000,7,0)</f>
        <v>小学-语文</v>
      </c>
      <c r="H22" s="14">
        <v>20</v>
      </c>
    </row>
    <row r="23" s="18" customFormat="1" spans="1:8">
      <c r="A23" s="16" t="s">
        <v>71</v>
      </c>
      <c r="B23" s="20" t="str">
        <f>VLOOKUP(A23,[1]汇总!$F$2:$AM$17000,2,0)</f>
        <v>刘佳</v>
      </c>
      <c r="C23" s="16">
        <v>82.82</v>
      </c>
      <c r="D23" s="13">
        <f>ROUND(C23*0.7,2)</f>
        <v>57.97</v>
      </c>
      <c r="E23" s="14">
        <f>VLOOKUP(A23,[1]汇总!$F$2:$AM$17000,34,0)</f>
        <v>0</v>
      </c>
      <c r="F23" s="14">
        <f>D23+E23</f>
        <v>57.97</v>
      </c>
      <c r="G23" s="23" t="str">
        <f>VLOOKUP(A23,[1]汇总!$F$2:$AM$17000,7,0)</f>
        <v>小学-语文</v>
      </c>
      <c r="H23" s="14">
        <v>21</v>
      </c>
    </row>
    <row r="24" s="18" customFormat="1" spans="1:8">
      <c r="A24" s="16" t="s">
        <v>72</v>
      </c>
      <c r="B24" s="20" t="str">
        <f>VLOOKUP(A24,[1]汇总!$F$2:$AM$17000,2,0)</f>
        <v>张俊丽</v>
      </c>
      <c r="C24" s="16">
        <v>82.5</v>
      </c>
      <c r="D24" s="13">
        <f>ROUND(C24*0.7,2)</f>
        <v>57.75</v>
      </c>
      <c r="E24" s="14">
        <f>VLOOKUP(A24,[1]汇总!$F$2:$AM$17000,34,0)</f>
        <v>0</v>
      </c>
      <c r="F24" s="14">
        <f>D24+E24</f>
        <v>57.75</v>
      </c>
      <c r="G24" s="23" t="str">
        <f>VLOOKUP(A24,[1]汇总!$F$2:$AM$17000,7,0)</f>
        <v>小学-语文</v>
      </c>
      <c r="H24" s="14">
        <v>22</v>
      </c>
    </row>
    <row r="25" s="18" customFormat="1" spans="1:8">
      <c r="A25" s="16" t="s">
        <v>73</v>
      </c>
      <c r="B25" s="20" t="str">
        <f>VLOOKUP(A25,[1]汇总!$F$2:$AM$17000,2,0)</f>
        <v>苏慧</v>
      </c>
      <c r="C25" s="16">
        <v>82.46</v>
      </c>
      <c r="D25" s="13">
        <f>ROUND(C25*0.7,2)</f>
        <v>57.72</v>
      </c>
      <c r="E25" s="14">
        <f>VLOOKUP(A25,[1]汇总!$F$2:$AM$17000,34,0)</f>
        <v>0</v>
      </c>
      <c r="F25" s="14">
        <f>D25+E25</f>
        <v>57.72</v>
      </c>
      <c r="G25" s="23" t="str">
        <f>VLOOKUP(A25,[1]汇总!$F$2:$AM$17000,7,0)</f>
        <v>小学-语文</v>
      </c>
      <c r="H25" s="14">
        <v>23</v>
      </c>
    </row>
    <row r="26" s="18" customFormat="1" spans="1:8">
      <c r="A26" s="16" t="s">
        <v>74</v>
      </c>
      <c r="B26" s="20" t="str">
        <f>VLOOKUP(A26,[1]汇总!$F$2:$AM$17000,2,0)</f>
        <v>高亮</v>
      </c>
      <c r="C26" s="16">
        <v>82.2</v>
      </c>
      <c r="D26" s="13">
        <f>ROUND(C26*0.7,2)</f>
        <v>57.54</v>
      </c>
      <c r="E26" s="14">
        <f>VLOOKUP(A26,[1]汇总!$F$2:$AM$17000,34,0)</f>
        <v>0</v>
      </c>
      <c r="F26" s="14">
        <f>D26+E26</f>
        <v>57.54</v>
      </c>
      <c r="G26" s="23" t="str">
        <f>VLOOKUP(A26,[1]汇总!$F$2:$AM$17000,7,0)</f>
        <v>小学-语文</v>
      </c>
      <c r="H26" s="14">
        <v>24</v>
      </c>
    </row>
    <row r="27" s="18" customFormat="1" spans="1:8">
      <c r="A27" s="16" t="s">
        <v>75</v>
      </c>
      <c r="B27" s="20" t="str">
        <f>VLOOKUP(A27,[1]汇总!$F$2:$AM$17000,2,0)</f>
        <v>王皓</v>
      </c>
      <c r="C27" s="16">
        <v>82.18</v>
      </c>
      <c r="D27" s="13">
        <f>ROUND(C27*0.7,2)</f>
        <v>57.53</v>
      </c>
      <c r="E27" s="14">
        <f>VLOOKUP(A27,[1]汇总!$F$2:$AM$17000,34,0)</f>
        <v>0</v>
      </c>
      <c r="F27" s="14">
        <f>D27+E27</f>
        <v>57.53</v>
      </c>
      <c r="G27" s="23" t="str">
        <f>VLOOKUP(A27,[1]汇总!$F$2:$AM$17000,7,0)</f>
        <v>小学-语文</v>
      </c>
      <c r="H27" s="14">
        <v>25</v>
      </c>
    </row>
    <row r="28" s="18" customFormat="1" spans="1:8">
      <c r="A28" s="16" t="s">
        <v>76</v>
      </c>
      <c r="B28" s="20" t="str">
        <f>VLOOKUP(A28,[1]汇总!$F$2:$AM$17000,2,0)</f>
        <v>周慧</v>
      </c>
      <c r="C28" s="16">
        <v>82.06</v>
      </c>
      <c r="D28" s="13">
        <f>ROUND(C28*0.7,2)</f>
        <v>57.44</v>
      </c>
      <c r="E28" s="14">
        <f>VLOOKUP(A28,[1]汇总!$F$2:$AM$17000,34,0)</f>
        <v>0</v>
      </c>
      <c r="F28" s="14">
        <f>D28+E28</f>
        <v>57.44</v>
      </c>
      <c r="G28" s="23" t="str">
        <f>VLOOKUP(A28,[1]汇总!$F$2:$AM$17000,7,0)</f>
        <v>小学-语文</v>
      </c>
      <c r="H28" s="14">
        <v>26</v>
      </c>
    </row>
    <row r="29" s="18" customFormat="1" spans="1:8">
      <c r="A29" s="16" t="s">
        <v>77</v>
      </c>
      <c r="B29" s="20" t="str">
        <f>VLOOKUP(A29,[1]汇总!$F$2:$AM$17000,2,0)</f>
        <v>邬婷</v>
      </c>
      <c r="C29" s="16">
        <v>81.66</v>
      </c>
      <c r="D29" s="13">
        <f>ROUND(C29*0.7,2)</f>
        <v>57.16</v>
      </c>
      <c r="E29" s="14">
        <f>VLOOKUP(A29,[1]汇总!$F$2:$AM$17000,34,0)</f>
        <v>0</v>
      </c>
      <c r="F29" s="14">
        <f>D29+E29</f>
        <v>57.16</v>
      </c>
      <c r="G29" s="23" t="str">
        <f>VLOOKUP(A29,[1]汇总!$F$2:$AM$17000,7,0)</f>
        <v>小学-语文</v>
      </c>
      <c r="H29" s="14">
        <v>27</v>
      </c>
    </row>
    <row r="30" s="18" customFormat="1" spans="1:8">
      <c r="A30" s="16" t="s">
        <v>78</v>
      </c>
      <c r="B30" s="20" t="str">
        <f>VLOOKUP(A30,[1]汇总!$F$2:$AM$17000,2,0)</f>
        <v>杨璐</v>
      </c>
      <c r="C30" s="16">
        <v>77.7</v>
      </c>
      <c r="D30" s="13">
        <f>ROUND(C30*0.7,2)</f>
        <v>54.39</v>
      </c>
      <c r="E30" s="14">
        <f>VLOOKUP(A30,[1]汇总!$F$2:$AM$17000,34,0)</f>
        <v>2.5</v>
      </c>
      <c r="F30" s="14">
        <f>D30+E30</f>
        <v>56.89</v>
      </c>
      <c r="G30" s="23" t="str">
        <f>VLOOKUP(A30,[1]汇总!$F$2:$AM$17000,7,0)</f>
        <v>小学-语文</v>
      </c>
      <c r="H30" s="14">
        <v>28</v>
      </c>
    </row>
    <row r="31" s="18" customFormat="1" spans="1:8">
      <c r="A31" s="16" t="s">
        <v>79</v>
      </c>
      <c r="B31" s="20" t="str">
        <f>VLOOKUP(A31,[1]汇总!$F$2:$AM$17000,2,0)</f>
        <v>杨媛</v>
      </c>
      <c r="C31" s="16">
        <v>81.06</v>
      </c>
      <c r="D31" s="13">
        <f>ROUND(C31*0.7,2)</f>
        <v>56.74</v>
      </c>
      <c r="E31" s="14">
        <f>VLOOKUP(A31,[1]汇总!$F$2:$AM$17000,34,0)</f>
        <v>0</v>
      </c>
      <c r="F31" s="14">
        <f>D31+E31</f>
        <v>56.74</v>
      </c>
      <c r="G31" s="23" t="str">
        <f>VLOOKUP(A31,[1]汇总!$F$2:$AM$17000,7,0)</f>
        <v>小学-语文</v>
      </c>
      <c r="H31" s="14">
        <v>29</v>
      </c>
    </row>
    <row r="32" s="18" customFormat="1" spans="1:8">
      <c r="A32" s="16" t="s">
        <v>80</v>
      </c>
      <c r="B32" s="20" t="str">
        <f>VLOOKUP(A32,[1]汇总!$F$2:$AM$17000,2,0)</f>
        <v>贺宇红</v>
      </c>
      <c r="C32" s="16">
        <v>81</v>
      </c>
      <c r="D32" s="13">
        <f>ROUND(C32*0.7,2)</f>
        <v>56.7</v>
      </c>
      <c r="E32" s="14">
        <f>VLOOKUP(A32,[1]汇总!$F$2:$AM$17000,34,0)</f>
        <v>0</v>
      </c>
      <c r="F32" s="14">
        <f>D32+E32</f>
        <v>56.7</v>
      </c>
      <c r="G32" s="23" t="str">
        <f>VLOOKUP(A32,[1]汇总!$F$2:$AM$17000,7,0)</f>
        <v>小学-语文</v>
      </c>
      <c r="H32" s="14">
        <v>30</v>
      </c>
    </row>
    <row r="33" s="18" customFormat="1" spans="1:8">
      <c r="A33" s="16" t="s">
        <v>81</v>
      </c>
      <c r="B33" s="20" t="str">
        <f>VLOOKUP(A33,[1]汇总!$F$2:$AM$17000,2,0)</f>
        <v>李沁桔</v>
      </c>
      <c r="C33" s="16">
        <v>80.9</v>
      </c>
      <c r="D33" s="13">
        <f>ROUND(C33*0.7,2)</f>
        <v>56.63</v>
      </c>
      <c r="E33" s="14">
        <f>VLOOKUP(A33,[1]汇总!$F$2:$AM$17000,34,0)</f>
        <v>0</v>
      </c>
      <c r="F33" s="14">
        <f>D33+E33</f>
        <v>56.63</v>
      </c>
      <c r="G33" s="23" t="str">
        <f>VLOOKUP(A33,[1]汇总!$F$2:$AM$17000,7,0)</f>
        <v>小学-语文</v>
      </c>
      <c r="H33" s="14">
        <v>31</v>
      </c>
    </row>
    <row r="34" s="18" customFormat="1" spans="1:8">
      <c r="A34" s="16" t="s">
        <v>82</v>
      </c>
      <c r="B34" s="20" t="str">
        <f>VLOOKUP(A34,[1]汇总!$F$2:$AM$17000,2,0)</f>
        <v>贾楠</v>
      </c>
      <c r="C34" s="16">
        <v>80.88</v>
      </c>
      <c r="D34" s="13">
        <f t="shared" ref="D34:D56" si="0">ROUND(C34*0.7,2)</f>
        <v>56.62</v>
      </c>
      <c r="E34" s="14">
        <f>VLOOKUP(A34,[1]汇总!$F$2:$AM$17000,34,0)</f>
        <v>0</v>
      </c>
      <c r="F34" s="14">
        <f t="shared" ref="F34:F56" si="1">D34+E34</f>
        <v>56.62</v>
      </c>
      <c r="G34" s="23" t="str">
        <f>VLOOKUP(A34,[1]汇总!$F$2:$AM$17000,7,0)</f>
        <v>小学-语文</v>
      </c>
      <c r="H34" s="14">
        <v>32</v>
      </c>
    </row>
    <row r="35" s="18" customFormat="1" spans="1:8">
      <c r="A35" s="16" t="s">
        <v>83</v>
      </c>
      <c r="B35" s="20" t="str">
        <f>VLOOKUP(A35,[1]汇总!$F$2:$AM$17000,2,0)</f>
        <v>孙榕婧</v>
      </c>
      <c r="C35" s="16">
        <v>80.84</v>
      </c>
      <c r="D35" s="13">
        <f>ROUND(C35*0.7,2)</f>
        <v>56.59</v>
      </c>
      <c r="E35" s="14">
        <f>VLOOKUP(A35,[1]汇总!$F$2:$AM$17000,34,0)</f>
        <v>0</v>
      </c>
      <c r="F35" s="14">
        <f>D35+E35</f>
        <v>56.59</v>
      </c>
      <c r="G35" s="23" t="str">
        <f>VLOOKUP(A35,[1]汇总!$F$2:$AM$17000,7,0)</f>
        <v>小学-语文</v>
      </c>
      <c r="H35" s="14">
        <v>33</v>
      </c>
    </row>
    <row r="36" s="18" customFormat="1" spans="1:8">
      <c r="A36" s="16" t="s">
        <v>84</v>
      </c>
      <c r="B36" s="20" t="str">
        <f>VLOOKUP(A36,[1]汇总!$F$2:$AM$17000,2,0)</f>
        <v>张桂</v>
      </c>
      <c r="C36" s="16">
        <v>80.82</v>
      </c>
      <c r="D36" s="13">
        <f>ROUND(C36*0.7,2)</f>
        <v>56.57</v>
      </c>
      <c r="E36" s="14">
        <f>VLOOKUP(A36,[1]汇总!$F$2:$AM$17000,34,0)</f>
        <v>0</v>
      </c>
      <c r="F36" s="14">
        <f>D36+E36</f>
        <v>56.57</v>
      </c>
      <c r="G36" s="23" t="str">
        <f>VLOOKUP(A36,[1]汇总!$F$2:$AM$17000,7,0)</f>
        <v>小学-语文</v>
      </c>
      <c r="H36" s="14">
        <v>34</v>
      </c>
    </row>
    <row r="37" s="18" customFormat="1" spans="1:8">
      <c r="A37" s="16" t="s">
        <v>85</v>
      </c>
      <c r="B37" s="20" t="str">
        <f>VLOOKUP(A37,[1]汇总!$F$2:$AM$17000,2,0)</f>
        <v>白润梅</v>
      </c>
      <c r="C37" s="16">
        <v>80.6</v>
      </c>
      <c r="D37" s="13">
        <f>ROUND(C37*0.7,2)</f>
        <v>56.42</v>
      </c>
      <c r="E37" s="14">
        <f>VLOOKUP(A37,[1]汇总!$F$2:$AM$17000,34,0)</f>
        <v>0</v>
      </c>
      <c r="F37" s="14">
        <f>D37+E37</f>
        <v>56.42</v>
      </c>
      <c r="G37" s="23" t="str">
        <f>VLOOKUP(A37,[1]汇总!$F$2:$AM$17000,7,0)</f>
        <v>小学-语文</v>
      </c>
      <c r="H37" s="14">
        <v>35</v>
      </c>
    </row>
    <row r="38" s="18" customFormat="1" spans="1:8">
      <c r="A38" s="16" t="s">
        <v>86</v>
      </c>
      <c r="B38" s="20" t="str">
        <f>VLOOKUP(A38,[1]汇总!$F$2:$AM$17000,2,0)</f>
        <v>刘辰萱</v>
      </c>
      <c r="C38" s="16">
        <v>80.56</v>
      </c>
      <c r="D38" s="13">
        <f>ROUND(C38*0.7,2)</f>
        <v>56.39</v>
      </c>
      <c r="E38" s="14">
        <f>VLOOKUP(A38,[1]汇总!$F$2:$AM$17000,34,0)</f>
        <v>0</v>
      </c>
      <c r="F38" s="14">
        <f>D38+E38</f>
        <v>56.39</v>
      </c>
      <c r="G38" s="23" t="str">
        <f>VLOOKUP(A38,[1]汇总!$F$2:$AM$17000,7,0)</f>
        <v>小学-语文</v>
      </c>
      <c r="H38" s="14">
        <v>36</v>
      </c>
    </row>
    <row r="39" s="18" customFormat="1" spans="1:8">
      <c r="A39" s="16" t="s">
        <v>87</v>
      </c>
      <c r="B39" s="20" t="str">
        <f>VLOOKUP(A39,[1]汇总!$F$2:$AM$17000,2,0)</f>
        <v>李娜</v>
      </c>
      <c r="C39" s="16">
        <v>80.5</v>
      </c>
      <c r="D39" s="13">
        <f>ROUND(C39*0.7,2)</f>
        <v>56.35</v>
      </c>
      <c r="E39" s="14">
        <f>VLOOKUP(A39,[1]汇总!$F$2:$AM$17000,34,0)</f>
        <v>0</v>
      </c>
      <c r="F39" s="14">
        <f>D39+E39</f>
        <v>56.35</v>
      </c>
      <c r="G39" s="23" t="str">
        <f>VLOOKUP(A39,[1]汇总!$F$2:$AM$17000,7,0)</f>
        <v>小学-语文</v>
      </c>
      <c r="H39" s="14">
        <v>37</v>
      </c>
    </row>
    <row r="40" s="18" customFormat="1" spans="1:8">
      <c r="A40" s="16" t="s">
        <v>88</v>
      </c>
      <c r="B40" s="20" t="str">
        <f>VLOOKUP(A40,[1]汇总!$F$2:$AM$17000,2,0)</f>
        <v>张燕</v>
      </c>
      <c r="C40" s="16">
        <v>80.42</v>
      </c>
      <c r="D40" s="13">
        <f>ROUND(C40*0.7,2)</f>
        <v>56.29</v>
      </c>
      <c r="E40" s="14">
        <f>VLOOKUP(A40,[1]汇总!$F$2:$AM$17000,34,0)</f>
        <v>0</v>
      </c>
      <c r="F40" s="14">
        <f>D40+E40</f>
        <v>56.29</v>
      </c>
      <c r="G40" s="23" t="str">
        <f>VLOOKUP(A40,[1]汇总!$F$2:$AM$17000,7,0)</f>
        <v>小学-语文</v>
      </c>
      <c r="H40" s="14">
        <v>38</v>
      </c>
    </row>
    <row r="41" s="18" customFormat="1" spans="1:8">
      <c r="A41" s="16" t="s">
        <v>89</v>
      </c>
      <c r="B41" s="20" t="str">
        <f>VLOOKUP(A41,[1]汇总!$F$2:$AM$17000,2,0)</f>
        <v>李芬</v>
      </c>
      <c r="C41" s="16">
        <v>80.36</v>
      </c>
      <c r="D41" s="13">
        <f>ROUND(C41*0.7,2)</f>
        <v>56.25</v>
      </c>
      <c r="E41" s="14">
        <f>VLOOKUP(A41,[1]汇总!$F$2:$AM$17000,34,0)</f>
        <v>0</v>
      </c>
      <c r="F41" s="14">
        <f>D41+E41</f>
        <v>56.25</v>
      </c>
      <c r="G41" s="23" t="str">
        <f>VLOOKUP(A41,[1]汇总!$F$2:$AM$17000,7,0)</f>
        <v>小学-语文</v>
      </c>
      <c r="H41" s="14">
        <v>39</v>
      </c>
    </row>
    <row r="42" s="18" customFormat="1" spans="1:8">
      <c r="A42" s="16" t="s">
        <v>90</v>
      </c>
      <c r="B42" s="20" t="str">
        <f>VLOOKUP(A42,[1]汇总!$F$2:$AM$17000,2,0)</f>
        <v>杨改娥</v>
      </c>
      <c r="C42" s="16">
        <v>80.24</v>
      </c>
      <c r="D42" s="13">
        <f>ROUND(C42*0.7,2)</f>
        <v>56.17</v>
      </c>
      <c r="E42" s="14">
        <f>VLOOKUP(A42,[1]汇总!$F$2:$AM$17000,34,0)</f>
        <v>0</v>
      </c>
      <c r="F42" s="14">
        <f>D42+E42</f>
        <v>56.17</v>
      </c>
      <c r="G42" s="23" t="str">
        <f>VLOOKUP(A42,[1]汇总!$F$2:$AM$17000,7,0)</f>
        <v>小学-语文</v>
      </c>
      <c r="H42" s="14">
        <v>40</v>
      </c>
    </row>
    <row r="43" s="18" customFormat="1" spans="1:8">
      <c r="A43" s="16" t="s">
        <v>91</v>
      </c>
      <c r="B43" s="20" t="str">
        <f>VLOOKUP(A43,[1]汇总!$F$2:$AM$17000,2,0)</f>
        <v>陈淑敏</v>
      </c>
      <c r="C43" s="16">
        <v>80.06</v>
      </c>
      <c r="D43" s="13">
        <f>ROUND(C43*0.7,2)</f>
        <v>56.04</v>
      </c>
      <c r="E43" s="14">
        <f>VLOOKUP(A43,[1]汇总!$F$2:$AM$17000,34,0)</f>
        <v>0</v>
      </c>
      <c r="F43" s="14">
        <f>D43+E43</f>
        <v>56.04</v>
      </c>
      <c r="G43" s="23" t="str">
        <f>VLOOKUP(A43,[1]汇总!$F$2:$AM$17000,7,0)</f>
        <v>小学-语文</v>
      </c>
      <c r="H43" s="14">
        <v>41</v>
      </c>
    </row>
    <row r="44" s="18" customFormat="1" spans="1:8">
      <c r="A44" s="16" t="s">
        <v>92</v>
      </c>
      <c r="B44" s="20" t="str">
        <f>VLOOKUP(A44,[1]汇总!$F$2:$AM$17000,2,0)</f>
        <v>乔晓红</v>
      </c>
      <c r="C44" s="16">
        <v>80</v>
      </c>
      <c r="D44" s="13">
        <f>ROUND(C44*0.7,2)</f>
        <v>56</v>
      </c>
      <c r="E44" s="14">
        <f>VLOOKUP(A44,[1]汇总!$F$2:$AM$17000,34,0)</f>
        <v>0</v>
      </c>
      <c r="F44" s="14">
        <f>D44+E44</f>
        <v>56</v>
      </c>
      <c r="G44" s="23" t="str">
        <f>VLOOKUP(A44,[1]汇总!$F$2:$AM$17000,7,0)</f>
        <v>小学-语文</v>
      </c>
      <c r="H44" s="14">
        <v>42</v>
      </c>
    </row>
    <row r="45" s="18" customFormat="1" spans="1:8">
      <c r="A45" s="16" t="s">
        <v>93</v>
      </c>
      <c r="B45" s="20" t="str">
        <f>VLOOKUP(A45,[1]汇总!$F$2:$AM$17000,2,0)</f>
        <v>刘艳</v>
      </c>
      <c r="C45" s="16">
        <v>79.96</v>
      </c>
      <c r="D45" s="13">
        <f>ROUND(C45*0.7,2)</f>
        <v>55.97</v>
      </c>
      <c r="E45" s="14">
        <f>VLOOKUP(A45,[1]汇总!$F$2:$AM$17000,34,0)</f>
        <v>0</v>
      </c>
      <c r="F45" s="20">
        <f>D45+E45</f>
        <v>55.97</v>
      </c>
      <c r="G45" s="23" t="str">
        <f>VLOOKUP(A45,[1]汇总!$F$2:$AM$17000,7,0)</f>
        <v>小学-语文</v>
      </c>
      <c r="H45" s="14">
        <v>43</v>
      </c>
    </row>
    <row r="46" s="18" customFormat="1" spans="1:8">
      <c r="A46" s="16" t="s">
        <v>94</v>
      </c>
      <c r="B46" s="20" t="str">
        <f>VLOOKUP(A46,[1]汇总!$F$2:$AM$17000,2,0)</f>
        <v>武润梅</v>
      </c>
      <c r="C46" s="16">
        <v>79.94</v>
      </c>
      <c r="D46" s="13">
        <f>ROUND(C46*0.7,2)</f>
        <v>55.96</v>
      </c>
      <c r="E46" s="14">
        <f>VLOOKUP(A46,[1]汇总!$F$2:$AM$17000,34,0)</f>
        <v>0</v>
      </c>
      <c r="F46" s="14">
        <f>D46+E46</f>
        <v>55.96</v>
      </c>
      <c r="G46" s="23" t="str">
        <f>VLOOKUP(A46,[1]汇总!$F$2:$AM$17000,7,0)</f>
        <v>小学-语文</v>
      </c>
      <c r="H46" s="14">
        <v>44</v>
      </c>
    </row>
  </sheetData>
  <autoFilter ref="A2:H4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6"/>
  <sheetViews>
    <sheetView workbookViewId="0">
      <selection activeCell="F12" sqref="F12"/>
    </sheetView>
  </sheetViews>
  <sheetFormatPr defaultColWidth="9" defaultRowHeight="14.25" outlineLevelRow="5" outlineLevelCol="7"/>
  <cols>
    <col min="1" max="1" width="12.625" style="18" customWidth="1"/>
    <col min="2" max="7" width="10.125" customWidth="1"/>
    <col min="8" max="8" width="6.625" customWidth="1"/>
  </cols>
  <sheetData>
    <row r="1" ht="45" customHeight="1" spans="1:8">
      <c r="A1" s="3" t="s">
        <v>95</v>
      </c>
      <c r="B1" s="3"/>
      <c r="C1" s="3"/>
      <c r="D1" s="3"/>
      <c r="E1" s="3"/>
      <c r="F1" s="3"/>
      <c r="G1" s="3"/>
      <c r="H1" s="3"/>
    </row>
    <row r="2" ht="30.75" customHeight="1" spans="1:8">
      <c r="A2" s="4" t="s">
        <v>1</v>
      </c>
      <c r="B2" s="5" t="s">
        <v>2</v>
      </c>
      <c r="C2" s="5" t="s">
        <v>3</v>
      </c>
      <c r="D2" s="5" t="s">
        <v>4</v>
      </c>
      <c r="E2" s="5" t="s">
        <v>5</v>
      </c>
      <c r="F2" s="5" t="s">
        <v>6</v>
      </c>
      <c r="G2" s="6" t="s">
        <v>7</v>
      </c>
      <c r="H2" s="7" t="s">
        <v>8</v>
      </c>
    </row>
    <row r="3" s="18" customFormat="1" spans="1:8">
      <c r="A3" s="16" t="s">
        <v>96</v>
      </c>
      <c r="B3" s="14" t="str">
        <f>VLOOKUP(A3,[1]汇总!$F$2:$AM$17000,2,0)</f>
        <v>勾文淼</v>
      </c>
      <c r="C3" s="16">
        <v>79.94</v>
      </c>
      <c r="D3" s="16">
        <f t="shared" ref="D3:D6" si="0">ROUND(C3*0.7,2)</f>
        <v>55.96</v>
      </c>
      <c r="E3" s="14">
        <f>VLOOKUP(A3,[1]汇总!$F$2:$AM$17000,34,0)</f>
        <v>2.5</v>
      </c>
      <c r="F3" s="14">
        <f t="shared" ref="F3:F6" si="1">D3+E3</f>
        <v>58.46</v>
      </c>
      <c r="G3" s="23" t="str">
        <f>VLOOKUP(A3,[1]汇总!$F$2:$AM$17000,7,0)</f>
        <v>小学-语文（支教人员）</v>
      </c>
      <c r="H3" s="14">
        <v>1</v>
      </c>
    </row>
    <row r="4" s="18" customFormat="1" spans="1:8">
      <c r="A4" s="16" t="s">
        <v>97</v>
      </c>
      <c r="B4" s="20" t="str">
        <f>VLOOKUP(A4,[1]汇总!$F$2:$AM$17000,2,0)</f>
        <v>尹太宇</v>
      </c>
      <c r="C4" s="16">
        <v>79.42</v>
      </c>
      <c r="D4" s="13">
        <f>ROUND(C4*0.7,2)</f>
        <v>55.59</v>
      </c>
      <c r="E4" s="14">
        <f>VLOOKUP(A4,[1]汇总!$F$2:$AM$17000,34,0)</f>
        <v>0</v>
      </c>
      <c r="F4" s="14">
        <f>D4+E4</f>
        <v>55.59</v>
      </c>
      <c r="G4" s="23" t="str">
        <f>VLOOKUP(A4,[1]汇总!$F$2:$AM$17000,7,0)</f>
        <v>小学-语文（支教人员）</v>
      </c>
      <c r="H4" s="14">
        <v>2</v>
      </c>
    </row>
    <row r="5" s="18" customFormat="1" spans="1:8">
      <c r="A5" s="16" t="s">
        <v>98</v>
      </c>
      <c r="B5" s="20" t="str">
        <f>VLOOKUP(A5,[1]汇总!$F$2:$AM$17000,2,0)</f>
        <v>刘玉梅</v>
      </c>
      <c r="C5" s="16">
        <v>74.74</v>
      </c>
      <c r="D5" s="13">
        <f>ROUND(C5*0.7,2)</f>
        <v>52.32</v>
      </c>
      <c r="E5" s="14">
        <f>VLOOKUP(A5,[1]汇总!$F$2:$AM$17000,34,0)</f>
        <v>2.5</v>
      </c>
      <c r="F5" s="14">
        <f>D5+E5</f>
        <v>54.82</v>
      </c>
      <c r="G5" s="23" t="str">
        <f>VLOOKUP(A5,[1]汇总!$F$2:$AM$17000,7,0)</f>
        <v>小学-语文（支教人员）</v>
      </c>
      <c r="H5" s="14">
        <v>3</v>
      </c>
    </row>
    <row r="6" s="18" customFormat="1" spans="1:8">
      <c r="A6" s="16" t="s">
        <v>99</v>
      </c>
      <c r="B6" s="20" t="str">
        <f>VLOOKUP(A6,[1]汇总!$F$2:$AM$17000,2,0)</f>
        <v>张二梅</v>
      </c>
      <c r="C6" s="16">
        <v>78.08</v>
      </c>
      <c r="D6" s="13">
        <f>ROUND(C6*0.7,2)</f>
        <v>54.66</v>
      </c>
      <c r="E6" s="14">
        <f>VLOOKUP(A6,[1]汇总!$F$2:$AM$17000,34,0)</f>
        <v>0</v>
      </c>
      <c r="F6" s="14">
        <f>D6+E6</f>
        <v>54.66</v>
      </c>
      <c r="G6" s="23" t="str">
        <f>VLOOKUP(A6,[1]汇总!$F$2:$AM$17000,7,0)</f>
        <v>小学-语文（支教人员）</v>
      </c>
      <c r="H6" s="14">
        <v>4</v>
      </c>
    </row>
  </sheetData>
  <autoFilter ref="A2:H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10"/>
  <sheetViews>
    <sheetView workbookViewId="0">
      <selection activeCell="A1" sqref="A1:H1"/>
    </sheetView>
  </sheetViews>
  <sheetFormatPr defaultColWidth="9" defaultRowHeight="14.25" outlineLevelCol="7"/>
  <cols>
    <col min="1" max="1" width="12.625" style="18" customWidth="1"/>
    <col min="2" max="2" width="10.125" customWidth="1"/>
    <col min="3" max="3" width="10.125" style="2" customWidth="1"/>
    <col min="4" max="7" width="10.125" customWidth="1"/>
    <col min="8" max="8" width="6.625" customWidth="1"/>
  </cols>
  <sheetData>
    <row r="1" ht="45" customHeight="1" spans="1:8">
      <c r="A1" s="3" t="s">
        <v>100</v>
      </c>
      <c r="B1" s="3"/>
      <c r="C1" s="3"/>
      <c r="D1" s="3"/>
      <c r="E1" s="3"/>
      <c r="F1" s="3"/>
      <c r="G1" s="3"/>
      <c r="H1" s="3"/>
    </row>
    <row r="2" ht="23.25" customHeight="1" spans="1:8">
      <c r="A2" s="4" t="s">
        <v>1</v>
      </c>
      <c r="B2" s="5" t="s">
        <v>2</v>
      </c>
      <c r="C2" s="5" t="s">
        <v>3</v>
      </c>
      <c r="D2" s="5" t="s">
        <v>4</v>
      </c>
      <c r="E2" s="5" t="s">
        <v>5</v>
      </c>
      <c r="F2" s="5" t="s">
        <v>6</v>
      </c>
      <c r="G2" s="6" t="s">
        <v>7</v>
      </c>
      <c r="H2" s="7" t="s">
        <v>8</v>
      </c>
    </row>
    <row r="3" s="1" customFormat="1" ht="14.1" customHeight="1" spans="1:8">
      <c r="A3" s="11" t="s">
        <v>101</v>
      </c>
      <c r="B3" s="19" t="str">
        <f>VLOOKUP(A3,[1]汇总!$F$2:$AM$17000,2,0)</f>
        <v>李晓卿</v>
      </c>
      <c r="C3" s="11">
        <v>83</v>
      </c>
      <c r="D3" s="8">
        <f t="shared" ref="D3:D9" si="0">ROUND(C3*0.7,2)</f>
        <v>58.1</v>
      </c>
      <c r="E3" s="9">
        <f>VLOOKUP(A3,[1]汇总!$F$2:$AM$17000,34,0)</f>
        <v>0</v>
      </c>
      <c r="F3" s="9">
        <f t="shared" ref="F3:F9" si="1">D3+E3</f>
        <v>58.1</v>
      </c>
      <c r="G3" s="22" t="str">
        <f>VLOOKUP(A3,[1]汇总!$F$2:$AM$17000,7,0)</f>
        <v>小学-英语</v>
      </c>
      <c r="H3" s="16">
        <v>1</v>
      </c>
    </row>
    <row r="4" s="1" customFormat="1" ht="14.1" customHeight="1" spans="1:8">
      <c r="A4" s="16" t="s">
        <v>102</v>
      </c>
      <c r="B4" s="20" t="str">
        <f>VLOOKUP(A4,[1]汇总!$F$2:$AM$17000,2,0)</f>
        <v>裴莹莹</v>
      </c>
      <c r="C4" s="16">
        <v>78</v>
      </c>
      <c r="D4" s="13">
        <f>ROUND(C4*0.7,2)</f>
        <v>54.6</v>
      </c>
      <c r="E4" s="14">
        <f>VLOOKUP(A4,[1]汇总!$F$2:$AM$17000,34,0)</f>
        <v>2.5</v>
      </c>
      <c r="F4" s="14">
        <f>D4+E4</f>
        <v>57.1</v>
      </c>
      <c r="G4" s="22" t="str">
        <f>VLOOKUP(A4,[1]汇总!$F$2:$AM$17000,7,0)</f>
        <v>小学-英语</v>
      </c>
      <c r="H4" s="16">
        <v>2</v>
      </c>
    </row>
    <row r="5" s="1" customFormat="1" ht="14.1" customHeight="1" spans="1:8">
      <c r="A5" s="16" t="s">
        <v>103</v>
      </c>
      <c r="B5" s="20" t="str">
        <f>VLOOKUP(A5,[1]汇总!$F$2:$AM$17000,2,0)</f>
        <v>屈蓉</v>
      </c>
      <c r="C5" s="16">
        <v>81</v>
      </c>
      <c r="D5" s="13">
        <f>ROUND(C5*0.7,2)</f>
        <v>56.7</v>
      </c>
      <c r="E5" s="14">
        <f>VLOOKUP(A5,[1]汇总!$F$2:$AM$17000,34,0)</f>
        <v>0</v>
      </c>
      <c r="F5" s="14">
        <f>D5+E5</f>
        <v>56.7</v>
      </c>
      <c r="G5" s="22" t="str">
        <f>VLOOKUP(A5,[1]汇总!$F$2:$AM$17000,7,0)</f>
        <v>小学-英语</v>
      </c>
      <c r="H5" s="16">
        <v>3</v>
      </c>
    </row>
    <row r="6" s="1" customFormat="1" ht="14.1" customHeight="1" spans="1:8">
      <c r="A6" s="16" t="s">
        <v>104</v>
      </c>
      <c r="B6" s="20" t="str">
        <f>VLOOKUP(A6,[1]汇总!$F$2:$AM$17000,2,0)</f>
        <v>邬霞</v>
      </c>
      <c r="C6" s="16">
        <v>74.5</v>
      </c>
      <c r="D6" s="13">
        <f>ROUND(C6*0.7,2)</f>
        <v>52.15</v>
      </c>
      <c r="E6" s="14">
        <f>VLOOKUP(A6,[1]汇总!$F$2:$AM$17000,34,0)</f>
        <v>2.5</v>
      </c>
      <c r="F6" s="14">
        <f>D6+E6</f>
        <v>54.65</v>
      </c>
      <c r="G6" s="22" t="str">
        <f>VLOOKUP(A6,[1]汇总!$F$2:$AM$17000,7,0)</f>
        <v>小学-英语</v>
      </c>
      <c r="H6" s="16">
        <v>4</v>
      </c>
    </row>
    <row r="7" s="1" customFormat="1" ht="14.1" customHeight="1" spans="1:8">
      <c r="A7" s="16" t="s">
        <v>105</v>
      </c>
      <c r="B7" s="20" t="str">
        <f>VLOOKUP(A7,[1]汇总!$F$2:$AM$17000,2,0)</f>
        <v>王白</v>
      </c>
      <c r="C7" s="16">
        <v>78</v>
      </c>
      <c r="D7" s="13">
        <f>ROUND(C7*0.7,2)</f>
        <v>54.6</v>
      </c>
      <c r="E7" s="14">
        <f>VLOOKUP(A7,[1]汇总!$F$2:$AM$17000,34,0)</f>
        <v>0</v>
      </c>
      <c r="F7" s="14">
        <f>D7+E7</f>
        <v>54.6</v>
      </c>
      <c r="G7" s="22" t="str">
        <f>VLOOKUP(A7,[1]汇总!$F$2:$AM$17000,7,0)</f>
        <v>小学-英语</v>
      </c>
      <c r="H7" s="16">
        <v>5</v>
      </c>
    </row>
    <row r="8" s="1" customFormat="1" ht="14.1" customHeight="1" spans="1:8">
      <c r="A8" s="16" t="s">
        <v>106</v>
      </c>
      <c r="B8" s="20" t="str">
        <f>VLOOKUP(A8,[1]汇总!$F$2:$AM$17000,2,0)</f>
        <v>王丹</v>
      </c>
      <c r="C8" s="16">
        <v>78</v>
      </c>
      <c r="D8" s="13">
        <f>ROUND(C8*0.7,2)</f>
        <v>54.6</v>
      </c>
      <c r="E8" s="14">
        <f>VLOOKUP(A8,[1]汇总!$F$2:$AM$17000,34,0)</f>
        <v>0</v>
      </c>
      <c r="F8" s="14">
        <f>D8+E8</f>
        <v>54.6</v>
      </c>
      <c r="G8" s="22" t="str">
        <f>VLOOKUP(A8,[1]汇总!$F$2:$AM$17000,7,0)</f>
        <v>小学-英语</v>
      </c>
      <c r="H8" s="16">
        <v>6</v>
      </c>
    </row>
    <row r="9" s="1" customFormat="1" ht="14.1" customHeight="1" spans="1:8">
      <c r="A9" s="16" t="s">
        <v>107</v>
      </c>
      <c r="B9" s="20" t="str">
        <f>VLOOKUP(A9,[1]汇总!$F$2:$AM$17000,2,0)</f>
        <v>徐嫚嫚</v>
      </c>
      <c r="C9" s="16">
        <v>74</v>
      </c>
      <c r="D9" s="13">
        <f>ROUND(C9*0.7,2)</f>
        <v>51.8</v>
      </c>
      <c r="E9" s="14">
        <f>VLOOKUP(A9,[1]汇总!$F$2:$AM$17000,34,0)</f>
        <v>2.5</v>
      </c>
      <c r="F9" s="14">
        <f>D9+E9</f>
        <v>54.3</v>
      </c>
      <c r="G9" s="22" t="str">
        <f>VLOOKUP(A9,[1]汇总!$F$2:$AM$17000,7,0)</f>
        <v>小学-英语</v>
      </c>
      <c r="H9" s="16">
        <v>7</v>
      </c>
    </row>
    <row r="10" s="1" customFormat="1" ht="14.1" customHeight="1" spans="1:8">
      <c r="A10" s="16" t="s">
        <v>108</v>
      </c>
      <c r="B10" s="20" t="str">
        <f>VLOOKUP(A10,[1]汇总!$F$2:$AM$17000,2,0)</f>
        <v>杨翠琴</v>
      </c>
      <c r="C10" s="16">
        <v>77</v>
      </c>
      <c r="D10" s="13">
        <f t="shared" ref="D10:D61" si="2">ROUND(C10*0.7,2)</f>
        <v>53.9</v>
      </c>
      <c r="E10" s="14">
        <f>VLOOKUP(A10,[1]汇总!$F$2:$AM$17000,34,0)</f>
        <v>0</v>
      </c>
      <c r="F10" s="14">
        <f t="shared" ref="F10:F61" si="3">D10+E10</f>
        <v>53.9</v>
      </c>
      <c r="G10" s="22" t="str">
        <f>VLOOKUP(A10,[1]汇总!$F$2:$AM$17000,7,0)</f>
        <v>小学-英语</v>
      </c>
      <c r="H10" s="16">
        <v>8</v>
      </c>
    </row>
  </sheetData>
  <autoFilter ref="A2:G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4"/>
  <sheetViews>
    <sheetView workbookViewId="0">
      <selection activeCell="C12" sqref="C12"/>
    </sheetView>
  </sheetViews>
  <sheetFormatPr defaultColWidth="9" defaultRowHeight="14.25" outlineLevelRow="3" outlineLevelCol="7"/>
  <cols>
    <col min="1" max="1" width="12.625" style="18" customWidth="1"/>
    <col min="2" max="2" width="10.125" customWidth="1"/>
    <col min="3" max="3" width="10.125" style="2" customWidth="1"/>
    <col min="4" max="7" width="10.125" customWidth="1"/>
    <col min="8" max="8" width="6.625" customWidth="1"/>
  </cols>
  <sheetData>
    <row r="1" ht="45" customHeight="1" spans="1:8">
      <c r="A1" s="3" t="s">
        <v>109</v>
      </c>
      <c r="B1" s="3"/>
      <c r="C1" s="3"/>
      <c r="D1" s="3"/>
      <c r="E1" s="3"/>
      <c r="F1" s="3"/>
      <c r="G1" s="3"/>
      <c r="H1" s="3"/>
    </row>
    <row r="2" ht="23.25" customHeight="1" spans="1:8">
      <c r="A2" s="4" t="s">
        <v>1</v>
      </c>
      <c r="B2" s="5" t="s">
        <v>2</v>
      </c>
      <c r="C2" s="5" t="s">
        <v>3</v>
      </c>
      <c r="D2" s="5" t="s">
        <v>4</v>
      </c>
      <c r="E2" s="5" t="s">
        <v>5</v>
      </c>
      <c r="F2" s="5" t="s">
        <v>6</v>
      </c>
      <c r="G2" s="6" t="s">
        <v>7</v>
      </c>
      <c r="H2" s="7" t="s">
        <v>8</v>
      </c>
    </row>
    <row r="3" s="1" customFormat="1" ht="14.1" customHeight="1" spans="1:8">
      <c r="A3" s="16" t="s">
        <v>110</v>
      </c>
      <c r="B3" s="20" t="str">
        <f>VLOOKUP(A3,[1]汇总!$F$2:$AM$17000,2,0)</f>
        <v>杨敏藩</v>
      </c>
      <c r="C3" s="16">
        <v>79</v>
      </c>
      <c r="D3" s="13">
        <f>ROUND(C3*0.7,2)</f>
        <v>55.3</v>
      </c>
      <c r="E3" s="14">
        <f>VLOOKUP(A3,[1]汇总!$F$2:$AM$17000,34,0)</f>
        <v>0</v>
      </c>
      <c r="F3" s="14">
        <f>D3+E3</f>
        <v>55.3</v>
      </c>
      <c r="G3" s="21" t="str">
        <f>VLOOKUP(A3,[1]汇总!$F$2:$AM$17000,7,0)</f>
        <v>小学-英语（支教人员）</v>
      </c>
      <c r="H3" s="16">
        <v>1</v>
      </c>
    </row>
    <row r="4" s="1" customFormat="1" ht="14.1" customHeight="1" spans="1:8">
      <c r="A4" s="16" t="s">
        <v>111</v>
      </c>
      <c r="B4" s="20" t="str">
        <f>VLOOKUP(A4,[1]汇总!$F$2:$AM$17000,2,0)</f>
        <v>任红</v>
      </c>
      <c r="C4" s="16">
        <v>67.5</v>
      </c>
      <c r="D4" s="13">
        <f>ROUND(C4*0.7,2)</f>
        <v>47.25</v>
      </c>
      <c r="E4" s="14">
        <f>VLOOKUP(A4,[1]汇总!$F$2:$AM$17000,34,0)</f>
        <v>0</v>
      </c>
      <c r="F4" s="14">
        <f>D4+E4</f>
        <v>47.25</v>
      </c>
      <c r="G4" s="21" t="str">
        <f>VLOOKUP(A4,[1]汇总!$F$2:$AM$17000,7,0)</f>
        <v>小学-英语（支教人员）</v>
      </c>
      <c r="H4" s="16">
        <v>2</v>
      </c>
    </row>
  </sheetData>
  <autoFilter ref="A2:G4"/>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准旗教师招聘考试小学足球</vt:lpstr>
      <vt:lpstr>准旗教师招聘考试小学音乐</vt:lpstr>
      <vt:lpstr>准旗教师招聘考试小学田径</vt:lpstr>
      <vt:lpstr>准旗教师招聘考试小学计算机</vt:lpstr>
      <vt:lpstr>准旗教师招聘考试小学蒙语文</vt:lpstr>
      <vt:lpstr>准旗教师招聘考试小学语文</vt:lpstr>
      <vt:lpstr>准旗教师招聘考试小学语文（支教）</vt:lpstr>
      <vt:lpstr>准旗教师招聘考试小学英语</vt:lpstr>
      <vt:lpstr>准旗教师招聘考试小学英语支教</vt:lpstr>
      <vt:lpstr>准旗教师招聘考试小学数学</vt:lpstr>
      <vt:lpstr>准旗教师招聘考试小学美术</vt:lpstr>
      <vt:lpstr>准旗教师招聘考试小学篮球</vt:lpstr>
      <vt:lpstr>Sheet13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dcterms:created xsi:type="dcterms:W3CDTF">2016-08-20T15:07:42Z</dcterms:created>
  <dcterms:modified xsi:type="dcterms:W3CDTF">2016-08-20T15:16:05Z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2052-9.1.0.4167</vt:lpwstr>
  </property>
</Properties>
</file>