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0" hidden="1">Sheet1!$A$2:$M$562</definedName>
  </definedNames>
  <calcPr calcId="144525"/>
</workbook>
</file>

<file path=xl/calcChain.xml><?xml version="1.0" encoding="utf-8"?>
<calcChain xmlns="http://schemas.openxmlformats.org/spreadsheetml/2006/main">
  <c r="H461" i="1" l="1"/>
  <c r="H460" i="1"/>
  <c r="H459" i="1"/>
  <c r="H458" i="1"/>
  <c r="H457" i="1"/>
  <c r="H456" i="1"/>
  <c r="H425" i="1"/>
  <c r="H424" i="1"/>
  <c r="H423" i="1"/>
  <c r="H422" i="1"/>
  <c r="H299" i="1" l="1"/>
  <c r="H298" i="1"/>
  <c r="H297" i="1"/>
  <c r="H296" i="1"/>
  <c r="H295" i="1"/>
  <c r="H294" i="1"/>
  <c r="H293" i="1"/>
  <c r="H292" i="1"/>
  <c r="H291" i="1"/>
  <c r="H290" i="1"/>
  <c r="H289" i="1"/>
  <c r="H288" i="1"/>
  <c r="H146" i="1" l="1"/>
  <c r="H145" i="1"/>
  <c r="H144" i="1"/>
  <c r="H142" i="1"/>
  <c r="H141" i="1"/>
  <c r="H140" i="1"/>
  <c r="H139" i="1"/>
  <c r="H138" i="1"/>
  <c r="H137" i="1"/>
  <c r="H136" i="1"/>
  <c r="H135" i="1"/>
  <c r="H110" i="1"/>
  <c r="H109" i="1"/>
  <c r="H108" i="1"/>
  <c r="H196" i="1" l="1"/>
  <c r="H195" i="1"/>
  <c r="H193" i="1"/>
  <c r="H192" i="1"/>
  <c r="H191" i="1"/>
  <c r="H190" i="1"/>
  <c r="H189" i="1"/>
  <c r="H188" i="1"/>
  <c r="H187" i="1"/>
  <c r="H186" i="1"/>
  <c r="H185" i="1"/>
  <c r="H484" i="1" l="1"/>
  <c r="H483" i="1"/>
  <c r="H482" i="1"/>
  <c r="H481" i="1"/>
  <c r="H480" i="1"/>
  <c r="H479" i="1"/>
  <c r="H478" i="1"/>
  <c r="H477" i="1"/>
  <c r="H476" i="1"/>
  <c r="H475" i="1"/>
  <c r="H474" i="1"/>
  <c r="H473" i="1"/>
  <c r="H80" i="1" l="1"/>
  <c r="H79" i="1"/>
  <c r="H78" i="1"/>
  <c r="H77" i="1"/>
  <c r="H76" i="1"/>
  <c r="H75" i="1"/>
  <c r="H74" i="1"/>
  <c r="H73" i="1"/>
  <c r="H72" i="1"/>
  <c r="H71" i="1"/>
  <c r="H70" i="1"/>
  <c r="H69" i="1"/>
  <c r="H497" i="1" l="1"/>
  <c r="H496" i="1"/>
  <c r="H495" i="1"/>
  <c r="H89" i="1"/>
  <c r="H88" i="1"/>
  <c r="H87" i="1"/>
  <c r="H86" i="1"/>
  <c r="H85" i="1"/>
  <c r="H84" i="1"/>
  <c r="H83" i="1"/>
  <c r="H82" i="1"/>
  <c r="H38" i="1" l="1"/>
  <c r="H37" i="1"/>
  <c r="H36" i="1"/>
  <c r="H35" i="1"/>
  <c r="H34" i="1"/>
  <c r="H33" i="1"/>
  <c r="H32" i="1"/>
  <c r="H29" i="1"/>
  <c r="H28" i="1"/>
  <c r="H27" i="1"/>
  <c r="I358" i="1" l="1"/>
  <c r="I370" i="1"/>
  <c r="I408" i="1"/>
  <c r="I364" i="1"/>
  <c r="I401" i="1"/>
  <c r="I553" i="1"/>
  <c r="I131" i="1" l="1"/>
  <c r="I543" i="1"/>
  <c r="I199" i="1" l="1"/>
  <c r="I262" i="1"/>
  <c r="I260" i="1"/>
  <c r="I421" i="1"/>
  <c r="I426" i="1"/>
  <c r="I56" i="1"/>
  <c r="I499" i="1"/>
  <c r="I533" i="1"/>
  <c r="I320" i="1"/>
  <c r="I170" i="1" l="1"/>
  <c r="I527" i="1"/>
  <c r="I519" i="1"/>
  <c r="I518" i="1"/>
  <c r="I4" i="1"/>
  <c r="I514" i="1" l="1"/>
  <c r="I485" i="1" l="1"/>
  <c r="I438" i="1"/>
  <c r="I143" i="1"/>
  <c r="I100" i="1"/>
  <c r="I96" i="1"/>
  <c r="I90" i="1"/>
  <c r="I7" i="1"/>
  <c r="I6" i="1"/>
  <c r="I451" i="1"/>
  <c r="H178" i="1" l="1"/>
  <c r="H177" i="1"/>
  <c r="H176" i="1"/>
  <c r="I194" i="1" l="1"/>
  <c r="I81" i="1"/>
  <c r="I31" i="1"/>
  <c r="I30" i="1"/>
  <c r="I183" i="1" l="1"/>
  <c r="I471" i="1"/>
  <c r="I462" i="1"/>
  <c r="I65" i="1"/>
  <c r="H325" i="1" l="1"/>
  <c r="I325" i="1" s="1"/>
  <c r="H324" i="1"/>
  <c r="I324" i="1" s="1"/>
  <c r="H323" i="1"/>
  <c r="I323" i="1" s="1"/>
  <c r="H322" i="1"/>
  <c r="I322" i="1" s="1"/>
  <c r="H321" i="1"/>
  <c r="I321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350" i="1" l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98" i="1" l="1"/>
  <c r="I398" i="1" s="1"/>
  <c r="H397" i="1"/>
  <c r="I397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414" i="1" l="1"/>
  <c r="I414" i="1" s="1"/>
  <c r="H413" i="1"/>
  <c r="I413" i="1" s="1"/>
  <c r="H134" i="1"/>
  <c r="I134" i="1" s="1"/>
  <c r="H133" i="1"/>
  <c r="I133" i="1" s="1"/>
  <c r="H132" i="1"/>
  <c r="I132" i="1" s="1"/>
  <c r="H130" i="1"/>
  <c r="I130" i="1" s="1"/>
  <c r="H129" i="1"/>
  <c r="I129" i="1" s="1"/>
  <c r="H128" i="1"/>
  <c r="I128" i="1" s="1"/>
  <c r="H127" i="1"/>
  <c r="I127" i="1" s="1"/>
  <c r="H126" i="1"/>
  <c r="I126" i="1" s="1"/>
  <c r="H550" i="1" l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2" i="1"/>
  <c r="I542" i="1" s="1"/>
  <c r="H541" i="1"/>
  <c r="I541" i="1" s="1"/>
  <c r="H406" i="1" l="1"/>
  <c r="I406" i="1" s="1"/>
  <c r="H405" i="1"/>
  <c r="I405" i="1" s="1"/>
  <c r="H404" i="1"/>
  <c r="I404" i="1" s="1"/>
  <c r="H403" i="1"/>
  <c r="I403" i="1" s="1"/>
  <c r="H402" i="1"/>
  <c r="I40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210" i="1" l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8" i="1"/>
  <c r="I198" i="1" s="1"/>
  <c r="H197" i="1"/>
  <c r="I197" i="1" s="1"/>
  <c r="H264" i="1" l="1"/>
  <c r="I264" i="1" s="1"/>
  <c r="H263" i="1"/>
  <c r="I263" i="1" s="1"/>
  <c r="H261" i="1"/>
  <c r="I261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174" i="1"/>
  <c r="I174" i="1" s="1"/>
  <c r="H173" i="1"/>
  <c r="I173" i="1" s="1"/>
  <c r="H172" i="1"/>
  <c r="I172" i="1" s="1"/>
  <c r="I461" i="1" l="1"/>
  <c r="I460" i="1"/>
  <c r="I459" i="1"/>
  <c r="I458" i="1"/>
  <c r="I457" i="1"/>
  <c r="I456" i="1"/>
  <c r="I425" i="1"/>
  <c r="I424" i="1"/>
  <c r="I423" i="1"/>
  <c r="I422" i="1"/>
  <c r="H500" i="1" l="1"/>
  <c r="I500" i="1" s="1"/>
  <c r="H498" i="1"/>
  <c r="I498" i="1" s="1"/>
  <c r="H125" i="1"/>
  <c r="I125" i="1" s="1"/>
  <c r="H124" i="1"/>
  <c r="I124" i="1" s="1"/>
  <c r="H123" i="1"/>
  <c r="I123" i="1" s="1"/>
  <c r="H57" i="1"/>
  <c r="I57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540" i="1" l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2" i="1"/>
  <c r="I532" i="1" s="1"/>
  <c r="H531" i="1"/>
  <c r="I531" i="1" s="1"/>
  <c r="H530" i="1"/>
  <c r="I530" i="1" s="1"/>
  <c r="H529" i="1"/>
  <c r="I529" i="1" s="1"/>
  <c r="H528" i="1"/>
  <c r="I528" i="1" s="1"/>
  <c r="H505" i="1" l="1"/>
  <c r="I505" i="1" s="1"/>
  <c r="H504" i="1"/>
  <c r="I504" i="1" s="1"/>
  <c r="H503" i="1"/>
  <c r="I503" i="1" s="1"/>
  <c r="H502" i="1"/>
  <c r="I502" i="1" s="1"/>
  <c r="H501" i="1"/>
  <c r="I501" i="1" s="1"/>
  <c r="H319" i="1"/>
  <c r="I319" i="1" s="1"/>
  <c r="H318" i="1"/>
  <c r="I318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71" i="1" l="1"/>
  <c r="I171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308" i="1" l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82" i="1"/>
  <c r="I282" i="1" s="1"/>
  <c r="H281" i="1"/>
  <c r="I281" i="1" s="1"/>
  <c r="H449" i="1" l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122" i="1" l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5" i="1"/>
  <c r="I5" i="1" s="1"/>
  <c r="H3" i="1"/>
  <c r="I3" i="1" s="1"/>
  <c r="H526" i="1" l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387" i="1" l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I299" i="1" l="1"/>
  <c r="I298" i="1"/>
  <c r="I297" i="1"/>
  <c r="I296" i="1"/>
  <c r="I295" i="1"/>
  <c r="I294" i="1"/>
  <c r="I293" i="1"/>
  <c r="I292" i="1"/>
  <c r="I291" i="1"/>
  <c r="I290" i="1"/>
  <c r="I289" i="1"/>
  <c r="I288" i="1"/>
  <c r="H317" i="1" l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287" i="1"/>
  <c r="I287" i="1" s="1"/>
  <c r="H286" i="1"/>
  <c r="I286" i="1" s="1"/>
  <c r="H285" i="1"/>
  <c r="I285" i="1" s="1"/>
  <c r="H284" i="1"/>
  <c r="I284" i="1" s="1"/>
  <c r="H283" i="1"/>
  <c r="I283" i="1" s="1"/>
  <c r="H486" i="1" l="1"/>
  <c r="I486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I146" i="1" l="1"/>
  <c r="I145" i="1"/>
  <c r="I144" i="1"/>
  <c r="I142" i="1"/>
  <c r="I141" i="1"/>
  <c r="I140" i="1"/>
  <c r="I139" i="1"/>
  <c r="I138" i="1"/>
  <c r="I137" i="1"/>
  <c r="I136" i="1"/>
  <c r="I135" i="1"/>
  <c r="I110" i="1"/>
  <c r="I109" i="1"/>
  <c r="I108" i="1"/>
  <c r="H101" i="1" l="1"/>
  <c r="I101" i="1" s="1"/>
  <c r="H99" i="1"/>
  <c r="I99" i="1" s="1"/>
  <c r="H98" i="1"/>
  <c r="I98" i="1" s="1"/>
  <c r="H97" i="1"/>
  <c r="I97" i="1" s="1"/>
  <c r="H95" i="1"/>
  <c r="I95" i="1" s="1"/>
  <c r="H94" i="1"/>
  <c r="I94" i="1" s="1"/>
  <c r="H93" i="1"/>
  <c r="I93" i="1" s="1"/>
  <c r="H92" i="1"/>
  <c r="I92" i="1" s="1"/>
  <c r="H91" i="1"/>
  <c r="I91" i="1" s="1"/>
  <c r="H8" i="1"/>
  <c r="I8" i="1" s="1"/>
  <c r="H515" i="1" l="1"/>
  <c r="I515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41" i="1"/>
  <c r="I41" i="1" s="1"/>
  <c r="H40" i="1"/>
  <c r="I40" i="1" s="1"/>
  <c r="H39" i="1"/>
  <c r="I39" i="1" s="1"/>
  <c r="H244" i="1" l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80" i="1" l="1"/>
  <c r="I280" i="1" s="1"/>
  <c r="H279" i="1"/>
  <c r="I279" i="1" s="1"/>
  <c r="H278" i="1"/>
  <c r="I278" i="1" s="1"/>
  <c r="H277" i="1"/>
  <c r="I277" i="1" s="1"/>
  <c r="H276" i="1"/>
  <c r="I276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488" i="1" l="1"/>
  <c r="I488" i="1" s="1"/>
  <c r="H487" i="1"/>
  <c r="I487" i="1" s="1"/>
  <c r="H455" i="1"/>
  <c r="I455" i="1" s="1"/>
  <c r="H454" i="1"/>
  <c r="I454" i="1" s="1"/>
  <c r="H453" i="1"/>
  <c r="I453" i="1" s="1"/>
  <c r="H452" i="1"/>
  <c r="I452" i="1" s="1"/>
  <c r="H450" i="1"/>
  <c r="I450" i="1" s="1"/>
  <c r="H420" i="1"/>
  <c r="I420" i="1" s="1"/>
  <c r="H419" i="1"/>
  <c r="I419" i="1" s="1"/>
  <c r="H418" i="1"/>
  <c r="I418" i="1" s="1"/>
  <c r="H155" i="1" l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07" i="1" l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45" i="1"/>
  <c r="I45" i="1" s="1"/>
  <c r="H44" i="1"/>
  <c r="I44" i="1" s="1"/>
  <c r="H43" i="1"/>
  <c r="I43" i="1" s="1"/>
  <c r="H42" i="1"/>
  <c r="I42" i="1" s="1"/>
  <c r="H517" i="1" l="1"/>
  <c r="I517" i="1" s="1"/>
  <c r="H516" i="1"/>
  <c r="I516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275" i="1" l="1"/>
  <c r="I275" i="1" s="1"/>
  <c r="H274" i="1"/>
  <c r="I274" i="1" s="1"/>
  <c r="H273" i="1"/>
  <c r="I273" i="1" s="1"/>
  <c r="H272" i="1"/>
  <c r="I272" i="1" s="1"/>
  <c r="H271" i="1"/>
  <c r="I271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I196" i="1" l="1"/>
  <c r="I195" i="1"/>
  <c r="I193" i="1"/>
  <c r="I192" i="1"/>
  <c r="I191" i="1"/>
  <c r="I190" i="1"/>
  <c r="I189" i="1"/>
  <c r="I188" i="1"/>
  <c r="I187" i="1"/>
  <c r="I186" i="1"/>
  <c r="I185" i="1"/>
  <c r="I484" i="1" l="1"/>
  <c r="I483" i="1"/>
  <c r="I482" i="1"/>
  <c r="I481" i="1"/>
  <c r="I480" i="1"/>
  <c r="I479" i="1"/>
  <c r="I478" i="1"/>
  <c r="I477" i="1"/>
  <c r="I476" i="1"/>
  <c r="I475" i="1"/>
  <c r="I474" i="1"/>
  <c r="I473" i="1"/>
  <c r="I80" i="1" l="1"/>
  <c r="I79" i="1"/>
  <c r="I78" i="1"/>
  <c r="I77" i="1"/>
  <c r="I76" i="1"/>
  <c r="I75" i="1"/>
  <c r="I74" i="1"/>
  <c r="I73" i="1"/>
  <c r="I72" i="1"/>
  <c r="I71" i="1"/>
  <c r="I70" i="1"/>
  <c r="I69" i="1"/>
  <c r="I497" i="1" l="1"/>
  <c r="I496" i="1"/>
  <c r="I495" i="1"/>
  <c r="I89" i="1"/>
  <c r="I88" i="1"/>
  <c r="I87" i="1"/>
  <c r="I86" i="1"/>
  <c r="I85" i="1"/>
  <c r="I84" i="1"/>
  <c r="I83" i="1"/>
  <c r="I82" i="1"/>
  <c r="I38" i="1" l="1"/>
  <c r="I37" i="1"/>
  <c r="I36" i="1"/>
  <c r="I35" i="1"/>
  <c r="I34" i="1"/>
  <c r="I33" i="1"/>
  <c r="I32" i="1"/>
  <c r="I29" i="1"/>
  <c r="I28" i="1"/>
  <c r="I27" i="1"/>
  <c r="H184" i="1" l="1"/>
  <c r="I184" i="1" s="1"/>
  <c r="H182" i="1"/>
  <c r="I182" i="1" s="1"/>
  <c r="H181" i="1"/>
  <c r="I181" i="1" s="1"/>
  <c r="H180" i="1"/>
  <c r="I180" i="1" s="1"/>
  <c r="H179" i="1"/>
  <c r="I179" i="1" s="1"/>
  <c r="I178" i="1"/>
  <c r="I177" i="1"/>
  <c r="I176" i="1"/>
  <c r="H175" i="1"/>
  <c r="I175" i="1" s="1"/>
  <c r="H211" i="1" l="1"/>
  <c r="I211" i="1" s="1"/>
  <c r="H233" i="1"/>
  <c r="I233" i="1" s="1"/>
  <c r="H232" i="1"/>
  <c r="I232" i="1" s="1"/>
  <c r="H231" i="1"/>
  <c r="I231" i="1" s="1"/>
  <c r="H230" i="1"/>
  <c r="I230" i="1" s="1"/>
  <c r="H229" i="1"/>
  <c r="I229" i="1" s="1"/>
  <c r="H216" i="1"/>
  <c r="I216" i="1" s="1"/>
  <c r="H215" i="1"/>
  <c r="I215" i="1" s="1"/>
  <c r="H214" i="1"/>
  <c r="I214" i="1" s="1"/>
  <c r="H213" i="1"/>
  <c r="I213" i="1" s="1"/>
  <c r="H212" i="1"/>
  <c r="I212" i="1" s="1"/>
  <c r="H472" i="1" l="1"/>
  <c r="I472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68" i="1" l="1"/>
  <c r="I68" i="1" s="1"/>
  <c r="H67" i="1"/>
  <c r="I67" i="1" s="1"/>
  <c r="H66" i="1"/>
  <c r="I66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494" i="1" l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" i="1"/>
  <c r="I48" i="1" s="1"/>
  <c r="H47" i="1"/>
  <c r="I47" i="1" s="1"/>
  <c r="H46" i="1"/>
  <c r="I46" i="1" s="1"/>
  <c r="H17" i="1" l="1"/>
  <c r="I17" i="1" s="1"/>
  <c r="H16" i="1"/>
  <c r="I16" i="1" s="1"/>
  <c r="H15" i="1"/>
  <c r="I15" i="1" s="1"/>
  <c r="H13" i="1"/>
  <c r="I13" i="1" s="1"/>
  <c r="H12" i="1"/>
  <c r="I12" i="1" s="1"/>
  <c r="H11" i="1"/>
  <c r="I11" i="1" s="1"/>
  <c r="H10" i="1"/>
  <c r="I10" i="1" s="1"/>
  <c r="H9" i="1"/>
  <c r="I9" i="1" s="1"/>
  <c r="H14" i="1" l="1"/>
  <c r="I14" i="1" s="1"/>
  <c r="H228" i="1" l="1"/>
  <c r="I228" i="1" s="1"/>
  <c r="H227" i="1"/>
  <c r="I227" i="1" s="1"/>
  <c r="H226" i="1" l="1"/>
  <c r="I226" i="1" s="1"/>
  <c r="H225" i="1" l="1"/>
  <c r="I225" i="1" s="1"/>
  <c r="H224" i="1"/>
  <c r="I224" i="1" s="1"/>
  <c r="H222" i="1"/>
  <c r="I222" i="1" s="1"/>
  <c r="H221" i="1"/>
  <c r="I221" i="1" s="1"/>
  <c r="H219" i="1"/>
  <c r="I219" i="1" s="1"/>
  <c r="H220" i="1"/>
  <c r="I220" i="1" s="1"/>
  <c r="H223" i="1"/>
  <c r="I223" i="1" s="1"/>
  <c r="H218" i="1"/>
  <c r="I218" i="1" s="1"/>
  <c r="H217" i="1"/>
  <c r="I217" i="1" s="1"/>
  <c r="H361" i="1" l="1"/>
  <c r="I361" i="1" s="1"/>
  <c r="H362" i="1"/>
  <c r="I362" i="1" s="1"/>
  <c r="H360" i="1" l="1"/>
  <c r="I360" i="1" s="1"/>
  <c r="H357" i="1" l="1"/>
  <c r="I357" i="1" s="1"/>
  <c r="H359" i="1"/>
  <c r="I359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400" i="1" l="1"/>
  <c r="I400" i="1" s="1"/>
  <c r="H399" i="1" l="1"/>
  <c r="I399" i="1" s="1"/>
  <c r="H367" i="1" l="1"/>
  <c r="I367" i="1" s="1"/>
  <c r="H366" i="1"/>
  <c r="I366" i="1" s="1"/>
  <c r="H368" i="1"/>
  <c r="I368" i="1" s="1"/>
  <c r="H365" i="1"/>
  <c r="I365" i="1" s="1"/>
  <c r="H396" i="1"/>
  <c r="I396" i="1" s="1"/>
  <c r="H395" i="1"/>
  <c r="I395" i="1" s="1"/>
  <c r="H394" i="1"/>
  <c r="I394" i="1" s="1"/>
  <c r="H363" i="1"/>
  <c r="I363" i="1" s="1"/>
  <c r="H416" i="1" l="1"/>
  <c r="I416" i="1" s="1"/>
  <c r="H417" i="1"/>
  <c r="I417" i="1" s="1"/>
  <c r="H415" i="1" l="1"/>
  <c r="I415" i="1" s="1"/>
  <c r="H392" i="1" l="1"/>
  <c r="I392" i="1" s="1"/>
  <c r="H391" i="1"/>
  <c r="I391" i="1" s="1"/>
  <c r="H393" i="1"/>
  <c r="I393" i="1" s="1"/>
  <c r="H390" i="1"/>
  <c r="I390" i="1" s="1"/>
  <c r="H410" i="1"/>
  <c r="I410" i="1" s="1"/>
  <c r="H412" i="1"/>
  <c r="I412" i="1" s="1"/>
  <c r="H411" i="1"/>
  <c r="I411" i="1" s="1"/>
  <c r="H389" i="1"/>
  <c r="I389" i="1" s="1"/>
  <c r="H388" i="1"/>
  <c r="I388" i="1" s="1"/>
  <c r="H561" i="1" l="1"/>
  <c r="I561" i="1" s="1"/>
  <c r="H562" i="1"/>
  <c r="I562" i="1" s="1"/>
  <c r="H560" i="1" l="1"/>
  <c r="I560" i="1" s="1"/>
  <c r="H559" i="1" l="1"/>
  <c r="I559" i="1" s="1"/>
  <c r="H554" i="1"/>
  <c r="I554" i="1" s="1"/>
  <c r="H557" i="1"/>
  <c r="I557" i="1" s="1"/>
  <c r="H558" i="1"/>
  <c r="I558" i="1" s="1"/>
  <c r="H555" i="1"/>
  <c r="I555" i="1" s="1"/>
  <c r="H556" i="1"/>
  <c r="I556" i="1" s="1"/>
  <c r="H552" i="1"/>
  <c r="I552" i="1" s="1"/>
  <c r="H551" i="1"/>
  <c r="I551" i="1" s="1"/>
  <c r="H409" i="1" l="1"/>
  <c r="I409" i="1" s="1"/>
  <c r="H407" i="1" l="1"/>
  <c r="I407" i="1" s="1"/>
  <c r="H377" i="1" l="1"/>
  <c r="I377" i="1" s="1"/>
  <c r="H376" i="1"/>
  <c r="I376" i="1" s="1"/>
  <c r="H375" i="1"/>
  <c r="I375" i="1" s="1"/>
  <c r="H372" i="1"/>
  <c r="I372" i="1" s="1"/>
  <c r="H373" i="1"/>
  <c r="I373" i="1" s="1"/>
  <c r="H374" i="1"/>
  <c r="I374" i="1" s="1"/>
  <c r="H371" i="1"/>
  <c r="I371" i="1" s="1"/>
  <c r="H369" i="1"/>
  <c r="I369" i="1" s="1"/>
</calcChain>
</file>

<file path=xl/sharedStrings.xml><?xml version="1.0" encoding="utf-8"?>
<sst xmlns="http://schemas.openxmlformats.org/spreadsheetml/2006/main" count="3176" uniqueCount="1412">
  <si>
    <t>序号</t>
    <phoneticPr fontId="3" type="noConversion"/>
  </si>
  <si>
    <t>职位代码</t>
    <phoneticPr fontId="3" type="noConversion"/>
  </si>
  <si>
    <t>单位名称</t>
    <phoneticPr fontId="3" type="noConversion"/>
  </si>
  <si>
    <t>职位名称</t>
    <phoneticPr fontId="3" type="noConversion"/>
  </si>
  <si>
    <t>进入面试人员姓名</t>
    <phoneticPr fontId="3" type="noConversion"/>
  </si>
  <si>
    <t>报名序号</t>
    <phoneticPr fontId="3" type="noConversion"/>
  </si>
  <si>
    <t>公共科目笔试成绩</t>
    <phoneticPr fontId="3" type="noConversion"/>
  </si>
  <si>
    <t>面试成绩</t>
    <phoneticPr fontId="3" type="noConversion"/>
  </si>
  <si>
    <t>总成绩</t>
    <phoneticPr fontId="3" type="noConversion"/>
  </si>
  <si>
    <t>当天本考官组面试平均分</t>
    <phoneticPr fontId="3" type="noConversion"/>
  </si>
  <si>
    <t>低于平均分</t>
    <phoneticPr fontId="3" type="noConversion"/>
  </si>
  <si>
    <t>综合成绩排名</t>
    <phoneticPr fontId="3" type="noConversion"/>
  </si>
  <si>
    <t>进入体检考察</t>
    <phoneticPr fontId="3" type="noConversion"/>
  </si>
  <si>
    <t>120746201</t>
  </si>
  <si>
    <t>120746301</t>
  </si>
  <si>
    <t>120746401</t>
  </si>
  <si>
    <t>120746402</t>
  </si>
  <si>
    <t>120746403</t>
  </si>
  <si>
    <t>220746501</t>
  </si>
  <si>
    <t>220746601</t>
  </si>
  <si>
    <t>220746701</t>
  </si>
  <si>
    <t>220746801</t>
  </si>
  <si>
    <t>220746802</t>
  </si>
  <si>
    <t>220746901</t>
  </si>
  <si>
    <t>220746902</t>
  </si>
  <si>
    <t>220747001</t>
  </si>
  <si>
    <t>220747002</t>
  </si>
  <si>
    <t>220747003</t>
  </si>
  <si>
    <t>220747004</t>
  </si>
  <si>
    <t>220747005</t>
  </si>
  <si>
    <t>220747101</t>
  </si>
  <si>
    <t>220747102</t>
  </si>
  <si>
    <t>220747103</t>
  </si>
  <si>
    <t>220747201</t>
  </si>
  <si>
    <t>220747202</t>
  </si>
  <si>
    <t>220747203</t>
  </si>
  <si>
    <t>220747204</t>
  </si>
  <si>
    <t>220747301</t>
  </si>
  <si>
    <t>220747302</t>
  </si>
  <si>
    <t>220747401</t>
  </si>
  <si>
    <t>220747501</t>
  </si>
  <si>
    <t>220747502</t>
  </si>
  <si>
    <t>220747601</t>
  </si>
  <si>
    <t>220747701</t>
  </si>
  <si>
    <t>220747801</t>
  </si>
  <si>
    <t>220747901</t>
  </si>
  <si>
    <t>220747902</t>
  </si>
  <si>
    <t>220747903</t>
  </si>
  <si>
    <t>220748002</t>
  </si>
  <si>
    <t>220748003</t>
  </si>
  <si>
    <t>220748004</t>
  </si>
  <si>
    <t>220748005</t>
  </si>
  <si>
    <t>220748006</t>
  </si>
  <si>
    <t>220748007</t>
  </si>
  <si>
    <t>220748008</t>
  </si>
  <si>
    <t>220748009</t>
  </si>
  <si>
    <t>220748010</t>
  </si>
  <si>
    <t>220748011</t>
  </si>
  <si>
    <t>220748012</t>
  </si>
  <si>
    <t>220748013</t>
  </si>
  <si>
    <t>220748014</t>
  </si>
  <si>
    <t>220748015</t>
  </si>
  <si>
    <t>220748016</t>
  </si>
  <si>
    <t>220748017</t>
  </si>
  <si>
    <t>220748019</t>
  </si>
  <si>
    <t>220748020</t>
  </si>
  <si>
    <t>220748021</t>
  </si>
  <si>
    <t>220748022</t>
  </si>
  <si>
    <t>220748023</t>
  </si>
  <si>
    <t>220748024</t>
  </si>
  <si>
    <t>220748025</t>
  </si>
  <si>
    <t>220749201</t>
  </si>
  <si>
    <t>220749301</t>
  </si>
  <si>
    <t>220749302</t>
  </si>
  <si>
    <t>220749401</t>
  </si>
  <si>
    <t>220749402</t>
  </si>
  <si>
    <t>220749501</t>
  </si>
  <si>
    <t>220749502</t>
  </si>
  <si>
    <t>220749503</t>
  </si>
  <si>
    <t>220749601</t>
  </si>
  <si>
    <t>220749602</t>
  </si>
  <si>
    <t>220749603</t>
  </si>
  <si>
    <t>220749604</t>
  </si>
  <si>
    <t>220749605</t>
  </si>
  <si>
    <t>220749606</t>
  </si>
  <si>
    <t>220749607</t>
  </si>
  <si>
    <t>220749608</t>
  </si>
  <si>
    <t>220749701</t>
  </si>
  <si>
    <t>220749702</t>
  </si>
  <si>
    <t>220749801</t>
  </si>
  <si>
    <t>220749802</t>
  </si>
  <si>
    <t>220749803</t>
  </si>
  <si>
    <t>220749901</t>
  </si>
  <si>
    <t>220749902</t>
  </si>
  <si>
    <t>220749903</t>
  </si>
  <si>
    <t>220749904</t>
  </si>
  <si>
    <t>220749905</t>
  </si>
  <si>
    <t>220790401</t>
  </si>
  <si>
    <t>220790501</t>
  </si>
  <si>
    <t>220790502</t>
  </si>
  <si>
    <t>220790601</t>
  </si>
  <si>
    <t>220790602</t>
  </si>
  <si>
    <t>220790603</t>
  </si>
  <si>
    <t>220790701</t>
  </si>
  <si>
    <t>220790702</t>
  </si>
  <si>
    <t>220790703</t>
  </si>
  <si>
    <t>220790801</t>
  </si>
  <si>
    <t>220790802</t>
  </si>
  <si>
    <t>220790803</t>
  </si>
  <si>
    <t>820748101</t>
  </si>
  <si>
    <t>820748102</t>
  </si>
  <si>
    <t>820748103</t>
  </si>
  <si>
    <t>820748104</t>
  </si>
  <si>
    <t>820748105</t>
  </si>
  <si>
    <t>820748106</t>
  </si>
  <si>
    <t>820748107</t>
  </si>
  <si>
    <t>820748108</t>
  </si>
  <si>
    <t>820748109</t>
  </si>
  <si>
    <t>820748110</t>
  </si>
  <si>
    <t>820748201</t>
  </si>
  <si>
    <t>820748202</t>
  </si>
  <si>
    <t>820748203</t>
  </si>
  <si>
    <t>820748204</t>
  </si>
  <si>
    <t>820748301</t>
  </si>
  <si>
    <t>820748302</t>
  </si>
  <si>
    <t>820748401</t>
  </si>
  <si>
    <t>820748501</t>
  </si>
  <si>
    <t>820748601</t>
  </si>
  <si>
    <t>820748602</t>
  </si>
  <si>
    <t>820748701</t>
  </si>
  <si>
    <t>820748801</t>
  </si>
  <si>
    <t>820748901</t>
  </si>
  <si>
    <t>820748902</t>
  </si>
  <si>
    <t>820749002</t>
  </si>
  <si>
    <t>820749003</t>
  </si>
  <si>
    <t>820749004</t>
  </si>
  <si>
    <t>820749101</t>
  </si>
  <si>
    <t>北京市丰台区委区政府研究室</t>
  </si>
  <si>
    <t>中共共产主义青年团北京市丰台区委员会</t>
  </si>
  <si>
    <t>中共北京市丰台区纪律检查委员会</t>
  </si>
  <si>
    <t>中共北京市丰台区委北京市丰台区人民政府信访办公室</t>
  </si>
  <si>
    <t>北京市丰台区房屋管理局</t>
  </si>
  <si>
    <t>北京南站地区管理委员会</t>
  </si>
  <si>
    <t>北京市丰台区审计局</t>
  </si>
  <si>
    <t>北京市丰台区卫生和计划生育委员会</t>
  </si>
  <si>
    <t>北京市丰台区卫生和计划生育监督所</t>
  </si>
  <si>
    <t>北京丽泽金融商务区开发建设指挥部办公室</t>
  </si>
  <si>
    <t>北京市丰台区民政局</t>
  </si>
  <si>
    <t>中关村科技园区丰台园管理委员会</t>
  </si>
  <si>
    <t>北京市丰台区城市管理监督指挥中心</t>
  </si>
  <si>
    <t>北京市丰台区农村工作委员会</t>
  </si>
  <si>
    <t>北京市丰台区司法局</t>
  </si>
  <si>
    <t>北京市丰台区统计局</t>
  </si>
  <si>
    <t>北京市丰台区物价检查所</t>
  </si>
  <si>
    <t>北京市丰台区环境监察支队</t>
  </si>
  <si>
    <t>北京市丰台区城市管理综合行政执法监察局</t>
  </si>
  <si>
    <t>北京市丰台区动物卫生监督所</t>
  </si>
  <si>
    <t>北京市丰台区人民政府马家堡街道办事处</t>
  </si>
  <si>
    <t>北京市丰台区人民政府卢沟桥街道办事处</t>
  </si>
  <si>
    <t>北京市丰台区人民政府太平桥街道办事处</t>
  </si>
  <si>
    <t>北京市丰台区人民政府东高地街道办事处</t>
  </si>
  <si>
    <t>北京市丰台区人民政府南苑街道办事处</t>
  </si>
  <si>
    <t>北京市丰台区人民政府新村街道办事处</t>
  </si>
  <si>
    <t>北京市丰台区人民政府东铁匠营街道办事处</t>
  </si>
  <si>
    <t>北京市丰台区人民政府云岗街道办事处</t>
  </si>
  <si>
    <t>北京市丰台区卢沟桥乡人民政府</t>
  </si>
  <si>
    <t>北京市丰台区花乡人民政府</t>
  </si>
  <si>
    <t>北京市丰台区长辛店镇人民政府</t>
  </si>
  <si>
    <t>北京市丰台区王佐镇人民政府</t>
  </si>
  <si>
    <t>北京市丰台区社会保险基金管理中心</t>
  </si>
  <si>
    <t>北京市丰台区医疗保险事务管理中心</t>
  </si>
  <si>
    <t>北京市丰台区劳动人事争议仲裁院</t>
  </si>
  <si>
    <t>北京市丰台区劳动能力鉴定中心</t>
  </si>
  <si>
    <t>北京市丰台区劳动监察大队</t>
  </si>
  <si>
    <t>北京市丰台区老干部活动中心</t>
  </si>
  <si>
    <t>北京市丰台区农村合作经济经营管理站</t>
  </si>
  <si>
    <t>北京市丰台区统计局普查中心</t>
  </si>
  <si>
    <t>北京市丰台区建筑行业管理处</t>
  </si>
  <si>
    <t>北京市丰台区水政监察大队</t>
  </si>
  <si>
    <t>北京市丰台区水利工程质量与安全监督站</t>
  </si>
  <si>
    <t>文稿撰写及课题研究职位</t>
  </si>
  <si>
    <t>综合管理职位</t>
  </si>
  <si>
    <t>机关或派驻机构纪检监察职位1</t>
  </si>
  <si>
    <t>机关或派驻机构纪检监察职位2</t>
  </si>
  <si>
    <t>机关或派驻机构纪检监察职位3</t>
  </si>
  <si>
    <t>接访员职位</t>
  </si>
  <si>
    <t>内勤职位</t>
  </si>
  <si>
    <t>信息工作职位</t>
  </si>
  <si>
    <t>财政金融审计职位</t>
  </si>
  <si>
    <t>综合协调职位</t>
  </si>
  <si>
    <t>财会职位</t>
  </si>
  <si>
    <t>医政监督职位</t>
  </si>
  <si>
    <t>生活饮用水监督职位</t>
  </si>
  <si>
    <t>公共卫生监督职位</t>
  </si>
  <si>
    <t>法制支持职位</t>
  </si>
  <si>
    <t>信息宣传职位</t>
  </si>
  <si>
    <t>规划、工程建设协调管理职位</t>
  </si>
  <si>
    <t>产业分析、招商与企业服务职位</t>
  </si>
  <si>
    <t>安全及环境管理职位</t>
  </si>
  <si>
    <t>综合文秘职位1</t>
  </si>
  <si>
    <t>综合文秘职位2</t>
  </si>
  <si>
    <t>法制综合职位</t>
  </si>
  <si>
    <t>信息化管理职位</t>
  </si>
  <si>
    <t>政策研究职位</t>
  </si>
  <si>
    <t>新媒体宣传职位</t>
  </si>
  <si>
    <t>基层党建管理职位</t>
  </si>
  <si>
    <t>司法助理员职位</t>
  </si>
  <si>
    <t>管理职位</t>
  </si>
  <si>
    <t>监督检查职位</t>
  </si>
  <si>
    <t>环境执法职位</t>
  </si>
  <si>
    <t>在线监控职位</t>
  </si>
  <si>
    <t>事故查处职位</t>
  </si>
  <si>
    <t>监察员职位</t>
  </si>
  <si>
    <t>监察员1职位</t>
  </si>
  <si>
    <t>监察员2职位</t>
  </si>
  <si>
    <t>监察员3职位</t>
  </si>
  <si>
    <t>动物卫生执法职位</t>
  </si>
  <si>
    <t>财务管理职位</t>
  </si>
  <si>
    <t>城市管理职位</t>
  </si>
  <si>
    <t>信息化建设职位</t>
  </si>
  <si>
    <t>绿化管理职位</t>
  </si>
  <si>
    <t>社区建设、项目管理职位</t>
  </si>
  <si>
    <t>综合文秘职位</t>
  </si>
  <si>
    <t>财务职位</t>
  </si>
  <si>
    <t>综合宣传职位</t>
  </si>
  <si>
    <t>基层党建职位</t>
  </si>
  <si>
    <t>党建工作职位</t>
  </si>
  <si>
    <t>规划建设职位</t>
  </si>
  <si>
    <t>城市建设职位</t>
  </si>
  <si>
    <t>综合管理1职位</t>
  </si>
  <si>
    <t>综合管理2职位</t>
  </si>
  <si>
    <t>城市综合管理职位</t>
  </si>
  <si>
    <t>党务综合管理职位</t>
  </si>
  <si>
    <t>安全管理职位</t>
  </si>
  <si>
    <t>建筑规划管理职位</t>
  </si>
  <si>
    <t>治安管理职位</t>
  </si>
  <si>
    <t>统计分析职位</t>
  </si>
  <si>
    <t>统计精算职位</t>
  </si>
  <si>
    <t>设备管理职位</t>
  </si>
  <si>
    <t>法律事务职位</t>
  </si>
  <si>
    <t>财务2职位</t>
  </si>
  <si>
    <t>稽查职位</t>
  </si>
  <si>
    <t>投诉受理职位</t>
  </si>
  <si>
    <t>网络管理职位</t>
  </si>
  <si>
    <t>宣传培训职位</t>
  </si>
  <si>
    <t>财务1职位</t>
  </si>
  <si>
    <t>审核监督职位</t>
  </si>
  <si>
    <t>仲裁员职位</t>
  </si>
  <si>
    <t>受理员职位</t>
  </si>
  <si>
    <t>劳动监察职位</t>
  </si>
  <si>
    <t>综合文书职位</t>
  </si>
  <si>
    <t>统计职位</t>
  </si>
  <si>
    <t>监督员1职位</t>
  </si>
  <si>
    <t>监督员2职位</t>
  </si>
  <si>
    <t>水政监察员职位</t>
  </si>
  <si>
    <t>河长制工作职位2</t>
  </si>
  <si>
    <t>河长制工作职位3</t>
  </si>
  <si>
    <t>质量与安全监督员职位</t>
  </si>
  <si>
    <t>杨仕伟</t>
  </si>
  <si>
    <t>380566</t>
  </si>
  <si>
    <t>327779</t>
  </si>
  <si>
    <t>359105</t>
  </si>
  <si>
    <t>371325</t>
  </si>
  <si>
    <t>363980</t>
  </si>
  <si>
    <t>350200</t>
  </si>
  <si>
    <t>336949</t>
  </si>
  <si>
    <t>363680</t>
  </si>
  <si>
    <t>352631</t>
  </si>
  <si>
    <t>341876</t>
  </si>
  <si>
    <t>341384</t>
  </si>
  <si>
    <t>362078</t>
  </si>
  <si>
    <t>340093</t>
  </si>
  <si>
    <t>369933</t>
  </si>
  <si>
    <t>351139</t>
  </si>
  <si>
    <t>307301</t>
  </si>
  <si>
    <t>323886</t>
  </si>
  <si>
    <t>354964</t>
  </si>
  <si>
    <t>364593</t>
  </si>
  <si>
    <t>320475</t>
  </si>
  <si>
    <t>317818</t>
  </si>
  <si>
    <t>361179</t>
  </si>
  <si>
    <t>325849</t>
  </si>
  <si>
    <t>333253</t>
  </si>
  <si>
    <t>362385</t>
  </si>
  <si>
    <t>350793</t>
  </si>
  <si>
    <t>341023</t>
  </si>
  <si>
    <t>315007</t>
  </si>
  <si>
    <t>355217</t>
  </si>
  <si>
    <t>341274</t>
  </si>
  <si>
    <t>343009</t>
  </si>
  <si>
    <t>339506</t>
  </si>
  <si>
    <t>324174</t>
  </si>
  <si>
    <t>373247</t>
  </si>
  <si>
    <t>314845</t>
  </si>
  <si>
    <t>332805</t>
  </si>
  <si>
    <t>356315</t>
  </si>
  <si>
    <t>342213</t>
  </si>
  <si>
    <t>333610</t>
  </si>
  <si>
    <t>324474</t>
  </si>
  <si>
    <t>316278</t>
  </si>
  <si>
    <t>343491</t>
  </si>
  <si>
    <t>357435</t>
  </si>
  <si>
    <t>336438</t>
  </si>
  <si>
    <t>373269</t>
  </si>
  <si>
    <t>345645</t>
  </si>
  <si>
    <t>345126</t>
  </si>
  <si>
    <t>346477</t>
  </si>
  <si>
    <t>374090</t>
  </si>
  <si>
    <t>353951</t>
  </si>
  <si>
    <t>359066</t>
  </si>
  <si>
    <t>350186</t>
  </si>
  <si>
    <t>340614</t>
  </si>
  <si>
    <t>377890</t>
  </si>
  <si>
    <t>318324</t>
  </si>
  <si>
    <t>353139</t>
  </si>
  <si>
    <t>326571</t>
  </si>
  <si>
    <t>366779</t>
  </si>
  <si>
    <t>335760</t>
  </si>
  <si>
    <t>332461</t>
  </si>
  <si>
    <t>376196</t>
  </si>
  <si>
    <t>331863</t>
  </si>
  <si>
    <t>366819</t>
  </si>
  <si>
    <t>379480</t>
  </si>
  <si>
    <t>363776</t>
  </si>
  <si>
    <t>350196</t>
  </si>
  <si>
    <t>335801</t>
  </si>
  <si>
    <t>334846</t>
  </si>
  <si>
    <t>333661</t>
  </si>
  <si>
    <t>333362</t>
  </si>
  <si>
    <t>371251</t>
  </si>
  <si>
    <t>325137</t>
  </si>
  <si>
    <t>378295</t>
  </si>
  <si>
    <t>325893</t>
  </si>
  <si>
    <t>339548</t>
  </si>
  <si>
    <t>351846</t>
  </si>
  <si>
    <t>321505</t>
  </si>
  <si>
    <t>338010</t>
  </si>
  <si>
    <t>383530</t>
  </si>
  <si>
    <t>375463</t>
  </si>
  <si>
    <t>309273</t>
  </si>
  <si>
    <t>342892</t>
  </si>
  <si>
    <t>341649</t>
  </si>
  <si>
    <t>364098</t>
  </si>
  <si>
    <t>368181</t>
  </si>
  <si>
    <t>311974</t>
  </si>
  <si>
    <t>345302</t>
  </si>
  <si>
    <t>348686</t>
  </si>
  <si>
    <t>334052</t>
  </si>
  <si>
    <t>308843</t>
  </si>
  <si>
    <t>314794</t>
  </si>
  <si>
    <t>326329</t>
  </si>
  <si>
    <t>358228</t>
  </si>
  <si>
    <t>318416</t>
  </si>
  <si>
    <t>334308</t>
  </si>
  <si>
    <t>362921</t>
  </si>
  <si>
    <t>358521</t>
  </si>
  <si>
    <t>358430</t>
  </si>
  <si>
    <t>347700</t>
  </si>
  <si>
    <t>315403</t>
  </si>
  <si>
    <t>370668</t>
  </si>
  <si>
    <t>368557</t>
  </si>
  <si>
    <t>312890</t>
  </si>
  <si>
    <t>314414</t>
  </si>
  <si>
    <t>376298</t>
  </si>
  <si>
    <t>337590</t>
  </si>
  <si>
    <t>312237</t>
  </si>
  <si>
    <t>379830</t>
  </si>
  <si>
    <t>335416</t>
  </si>
  <si>
    <t>305816</t>
  </si>
  <si>
    <t>307055</t>
  </si>
  <si>
    <t>369379</t>
  </si>
  <si>
    <t>378062</t>
  </si>
  <si>
    <t>342707</t>
  </si>
  <si>
    <t>336987</t>
  </si>
  <si>
    <t>343230</t>
  </si>
  <si>
    <t>382060</t>
  </si>
  <si>
    <t>371725</t>
  </si>
  <si>
    <t>363774</t>
  </si>
  <si>
    <t>313799</t>
  </si>
  <si>
    <t>364043</t>
  </si>
  <si>
    <t>369901</t>
  </si>
  <si>
    <t>312633</t>
  </si>
  <si>
    <t>342369</t>
  </si>
  <si>
    <t>350002</t>
  </si>
  <si>
    <t>348967</t>
  </si>
  <si>
    <t>346231</t>
  </si>
  <si>
    <t>321065</t>
  </si>
  <si>
    <t>326445</t>
  </si>
  <si>
    <t>338550</t>
  </si>
  <si>
    <t>320442</t>
  </si>
  <si>
    <t>310423</t>
  </si>
  <si>
    <t>357420</t>
  </si>
  <si>
    <t>315957</t>
  </si>
  <si>
    <t>365394</t>
  </si>
  <si>
    <t>366753</t>
  </si>
  <si>
    <t>318513</t>
  </si>
  <si>
    <t>318327</t>
  </si>
  <si>
    <t>364319</t>
  </si>
  <si>
    <t>306432</t>
  </si>
  <si>
    <t>315390</t>
  </si>
  <si>
    <t>359095</t>
  </si>
  <si>
    <t>377892</t>
  </si>
  <si>
    <t>339512</t>
  </si>
  <si>
    <t>313696</t>
  </si>
  <si>
    <t>307640</t>
  </si>
  <si>
    <t>359433</t>
  </si>
  <si>
    <t>339520</t>
  </si>
  <si>
    <t>327220</t>
  </si>
  <si>
    <t>309282</t>
  </si>
  <si>
    <t>318752</t>
  </si>
  <si>
    <t>330090</t>
  </si>
  <si>
    <t>366120</t>
  </si>
  <si>
    <t>324775</t>
  </si>
  <si>
    <t>326147</t>
  </si>
  <si>
    <t>379140</t>
  </si>
  <si>
    <t>310386</t>
  </si>
  <si>
    <t>338382</t>
  </si>
  <si>
    <t>309296</t>
  </si>
  <si>
    <t>328323</t>
  </si>
  <si>
    <t>332063</t>
  </si>
  <si>
    <t>329483</t>
  </si>
  <si>
    <t>315892</t>
  </si>
  <si>
    <t>339769</t>
  </si>
  <si>
    <t>315804</t>
  </si>
  <si>
    <t>342064</t>
  </si>
  <si>
    <t>349906</t>
  </si>
  <si>
    <t>320483</t>
  </si>
  <si>
    <t>333902</t>
  </si>
  <si>
    <t>371702</t>
  </si>
  <si>
    <t>356234</t>
  </si>
  <si>
    <t>352932</t>
  </si>
  <si>
    <t>363367</t>
  </si>
  <si>
    <t>364782</t>
  </si>
  <si>
    <t>363985</t>
  </si>
  <si>
    <t>325623</t>
  </si>
  <si>
    <t>307593</t>
  </si>
  <si>
    <t>329728</t>
  </si>
  <si>
    <t>330008</t>
  </si>
  <si>
    <t>321590</t>
  </si>
  <si>
    <t>375021</t>
  </si>
  <si>
    <t>350508</t>
  </si>
  <si>
    <t>326890</t>
  </si>
  <si>
    <t>324921</t>
  </si>
  <si>
    <t>359997</t>
  </si>
  <si>
    <t>312029</t>
  </si>
  <si>
    <t>359622</t>
  </si>
  <si>
    <t>314909</t>
  </si>
  <si>
    <t>338209</t>
  </si>
  <si>
    <t>305629</t>
  </si>
  <si>
    <t>364029</t>
  </si>
  <si>
    <t>383291</t>
  </si>
  <si>
    <t>358182</t>
  </si>
  <si>
    <t>324379</t>
  </si>
  <si>
    <t>317548</t>
  </si>
  <si>
    <t>325452</t>
  </si>
  <si>
    <t>349477</t>
  </si>
  <si>
    <t>349616</t>
  </si>
  <si>
    <t>349787</t>
  </si>
  <si>
    <t>337216</t>
  </si>
  <si>
    <t>359351</t>
  </si>
  <si>
    <t>373401</t>
  </si>
  <si>
    <t>324079</t>
  </si>
  <si>
    <t>331267</t>
  </si>
  <si>
    <t>313223</t>
  </si>
  <si>
    <t>369206</t>
  </si>
  <si>
    <t>374378</t>
  </si>
  <si>
    <t>359943</t>
  </si>
  <si>
    <t>351614</t>
  </si>
  <si>
    <t>332635</t>
  </si>
  <si>
    <t>355164</t>
  </si>
  <si>
    <t>357094</t>
  </si>
  <si>
    <t>323267</t>
  </si>
  <si>
    <t>345971</t>
  </si>
  <si>
    <t>319894</t>
  </si>
  <si>
    <t>310107</t>
  </si>
  <si>
    <t>337998</t>
  </si>
  <si>
    <t>318280</t>
  </si>
  <si>
    <t>339800</t>
  </si>
  <si>
    <t>325585</t>
  </si>
  <si>
    <t>370437</t>
  </si>
  <si>
    <t>356783</t>
  </si>
  <si>
    <t>312621</t>
  </si>
  <si>
    <t>361776</t>
  </si>
  <si>
    <t>328547</t>
  </si>
  <si>
    <t>339275</t>
  </si>
  <si>
    <t>316501</t>
  </si>
  <si>
    <t>338549</t>
  </si>
  <si>
    <t>378871</t>
  </si>
  <si>
    <t>380851</t>
  </si>
  <si>
    <t>309516</t>
  </si>
  <si>
    <t>364137</t>
  </si>
  <si>
    <t>340140</t>
  </si>
  <si>
    <t>348214</t>
  </si>
  <si>
    <t>314820</t>
  </si>
  <si>
    <t>353113</t>
  </si>
  <si>
    <t>329669</t>
  </si>
  <si>
    <t>370297</t>
  </si>
  <si>
    <t>366034</t>
  </si>
  <si>
    <t>363363</t>
  </si>
  <si>
    <t>343641</t>
  </si>
  <si>
    <t>323698</t>
  </si>
  <si>
    <t>324860</t>
  </si>
  <si>
    <t>313774</t>
  </si>
  <si>
    <t>352623</t>
  </si>
  <si>
    <t>342150</t>
  </si>
  <si>
    <t>356544</t>
  </si>
  <si>
    <t>352353</t>
  </si>
  <si>
    <t>340384</t>
  </si>
  <si>
    <t>317741</t>
  </si>
  <si>
    <t>324002</t>
  </si>
  <si>
    <t>345948</t>
  </si>
  <si>
    <t>322348</t>
  </si>
  <si>
    <t>357040</t>
  </si>
  <si>
    <t>339912</t>
  </si>
  <si>
    <t>364071</t>
  </si>
  <si>
    <t>336446</t>
  </si>
  <si>
    <t>330143</t>
  </si>
  <si>
    <t>308436</t>
  </si>
  <si>
    <t>342804</t>
  </si>
  <si>
    <t>354517</t>
  </si>
  <si>
    <t>309283</t>
  </si>
  <si>
    <t>340239</t>
  </si>
  <si>
    <t>309635</t>
  </si>
  <si>
    <t>351575</t>
  </si>
  <si>
    <t>368193</t>
  </si>
  <si>
    <t>364030</t>
  </si>
  <si>
    <t>349688</t>
  </si>
  <si>
    <t>364371</t>
  </si>
  <si>
    <t>317237</t>
  </si>
  <si>
    <t>320691</t>
  </si>
  <si>
    <t>327480</t>
  </si>
  <si>
    <t>312297</t>
  </si>
  <si>
    <t>357602</t>
  </si>
  <si>
    <t>344333</t>
  </si>
  <si>
    <t>308313</t>
  </si>
  <si>
    <t>364761</t>
  </si>
  <si>
    <t>353941</t>
  </si>
  <si>
    <t>357833</t>
  </si>
  <si>
    <t>332808</t>
  </si>
  <si>
    <t>334744</t>
  </si>
  <si>
    <t>359422</t>
  </si>
  <si>
    <t>306013</t>
  </si>
  <si>
    <t>321961</t>
  </si>
  <si>
    <t>316667</t>
  </si>
  <si>
    <t>322436</t>
  </si>
  <si>
    <t>325415</t>
  </si>
  <si>
    <t>319841</t>
  </si>
  <si>
    <t>328220</t>
  </si>
  <si>
    <t>305855</t>
  </si>
  <si>
    <t>336734</t>
  </si>
  <si>
    <t>307488</t>
  </si>
  <si>
    <t>341683</t>
  </si>
  <si>
    <t>311054</t>
  </si>
  <si>
    <t>342015</t>
  </si>
  <si>
    <t>340664</t>
  </si>
  <si>
    <t>331253</t>
  </si>
  <si>
    <t>353013</t>
  </si>
  <si>
    <t>316032</t>
  </si>
  <si>
    <t>364485</t>
  </si>
  <si>
    <t>353996</t>
  </si>
  <si>
    <t>314427</t>
  </si>
  <si>
    <t>310743</t>
  </si>
  <si>
    <t>345437</t>
  </si>
  <si>
    <t>318097</t>
  </si>
  <si>
    <t>365784</t>
  </si>
  <si>
    <t>337869</t>
  </si>
  <si>
    <t>305488</t>
  </si>
  <si>
    <t>331103</t>
  </si>
  <si>
    <t>348058</t>
  </si>
  <si>
    <t>357203</t>
  </si>
  <si>
    <t>308808</t>
  </si>
  <si>
    <t>309223</t>
  </si>
  <si>
    <t>309329</t>
  </si>
  <si>
    <t>358000</t>
  </si>
  <si>
    <t>337194</t>
  </si>
  <si>
    <t>338315</t>
  </si>
  <si>
    <t>309350</t>
  </si>
  <si>
    <t>353892</t>
  </si>
  <si>
    <t>342344</t>
  </si>
  <si>
    <t>310455</t>
  </si>
  <si>
    <t>374454</t>
  </si>
  <si>
    <t>313281</t>
  </si>
  <si>
    <t>315773</t>
  </si>
  <si>
    <t>348029</t>
  </si>
  <si>
    <t>344744</t>
  </si>
  <si>
    <t>340514</t>
  </si>
  <si>
    <t>347407</t>
  </si>
  <si>
    <t>354584</t>
  </si>
  <si>
    <t>318391</t>
  </si>
  <si>
    <t>382599</t>
  </si>
  <si>
    <t>310610</t>
  </si>
  <si>
    <t>348313</t>
  </si>
  <si>
    <t>365985</t>
  </si>
  <si>
    <t>363271</t>
  </si>
  <si>
    <t>338548</t>
  </si>
  <si>
    <t>319460</t>
  </si>
  <si>
    <t>328609</t>
  </si>
  <si>
    <t>317577</t>
  </si>
  <si>
    <t>314806</t>
  </si>
  <si>
    <t>373373</t>
  </si>
  <si>
    <t>372737</t>
  </si>
  <si>
    <t>320369</t>
  </si>
  <si>
    <t>377506</t>
  </si>
  <si>
    <t>321642</t>
  </si>
  <si>
    <t>368999</t>
  </si>
  <si>
    <t>356280</t>
  </si>
  <si>
    <t>305537</t>
  </si>
  <si>
    <t>307915</t>
  </si>
  <si>
    <t>344122</t>
  </si>
  <si>
    <t>343751</t>
  </si>
  <si>
    <t>357734</t>
  </si>
  <si>
    <t>309680</t>
  </si>
  <si>
    <t>340507</t>
  </si>
  <si>
    <t>340699</t>
  </si>
  <si>
    <t>380918</t>
  </si>
  <si>
    <t>347323</t>
  </si>
  <si>
    <t>373265</t>
  </si>
  <si>
    <t>338992</t>
  </si>
  <si>
    <t>371464</t>
  </si>
  <si>
    <t>318715</t>
  </si>
  <si>
    <t>361402</t>
  </si>
  <si>
    <t>317039</t>
  </si>
  <si>
    <t>319318</t>
  </si>
  <si>
    <t>348958</t>
  </si>
  <si>
    <t>352935</t>
  </si>
  <si>
    <t>323588</t>
  </si>
  <si>
    <t>381497</t>
  </si>
  <si>
    <t>346918</t>
  </si>
  <si>
    <t>325252</t>
  </si>
  <si>
    <t>318368</t>
  </si>
  <si>
    <t>310977</t>
  </si>
  <si>
    <t>357796</t>
  </si>
  <si>
    <t>343081</t>
  </si>
  <si>
    <t>318142</t>
  </si>
  <si>
    <t>307612</t>
  </si>
  <si>
    <t>336025</t>
  </si>
  <si>
    <t>319510</t>
  </si>
  <si>
    <t>305636</t>
  </si>
  <si>
    <t>350187</t>
  </si>
  <si>
    <t>367535</t>
  </si>
  <si>
    <t>365268</t>
  </si>
  <si>
    <t>352312</t>
  </si>
  <si>
    <t>311752</t>
  </si>
  <si>
    <t>338365</t>
  </si>
  <si>
    <t>364841</t>
  </si>
  <si>
    <t>327504</t>
  </si>
  <si>
    <t>309020</t>
  </si>
  <si>
    <t>354669</t>
  </si>
  <si>
    <t>358809</t>
  </si>
  <si>
    <t>356640</t>
  </si>
  <si>
    <t>333863</t>
  </si>
  <si>
    <t>316536</t>
  </si>
  <si>
    <t>311415</t>
  </si>
  <si>
    <t>308338</t>
  </si>
  <si>
    <t>351040</t>
  </si>
  <si>
    <t>334168</t>
  </si>
  <si>
    <t>338473</t>
  </si>
  <si>
    <t>337459</t>
  </si>
  <si>
    <t>352219</t>
  </si>
  <si>
    <t>313016</t>
  </si>
  <si>
    <t>328728</t>
  </si>
  <si>
    <t>344637</t>
  </si>
  <si>
    <t>320634</t>
  </si>
  <si>
    <t>365187</t>
  </si>
  <si>
    <t>384847</t>
  </si>
  <si>
    <t>350116</t>
  </si>
  <si>
    <t>320758</t>
  </si>
  <si>
    <t>368101</t>
  </si>
  <si>
    <t>353246</t>
  </si>
  <si>
    <t>372158</t>
  </si>
  <si>
    <t>364918</t>
  </si>
  <si>
    <t>350787</t>
  </si>
  <si>
    <t>316719</t>
  </si>
  <si>
    <t>352068</t>
  </si>
  <si>
    <t>327606</t>
  </si>
  <si>
    <t>363920</t>
  </si>
  <si>
    <t>329665</t>
  </si>
  <si>
    <t>321327</t>
  </si>
  <si>
    <t>361718</t>
  </si>
  <si>
    <t>316934</t>
  </si>
  <si>
    <t>372378</t>
  </si>
  <si>
    <t>306916</t>
  </si>
  <si>
    <t>372505</t>
  </si>
  <si>
    <t>366113</t>
  </si>
  <si>
    <t>352857</t>
  </si>
  <si>
    <t>355658</t>
  </si>
  <si>
    <t>367684</t>
  </si>
  <si>
    <t>345449</t>
  </si>
  <si>
    <t>321064</t>
  </si>
  <si>
    <t>323279</t>
  </si>
  <si>
    <t>314004</t>
  </si>
  <si>
    <t>355515</t>
  </si>
  <si>
    <t>341381</t>
  </si>
  <si>
    <t>377731</t>
  </si>
  <si>
    <t>384449</t>
  </si>
  <si>
    <t>317425</t>
  </si>
  <si>
    <t>343798</t>
  </si>
  <si>
    <t>369153</t>
  </si>
  <si>
    <t>321625</t>
  </si>
  <si>
    <t>371920</t>
  </si>
  <si>
    <t>365706</t>
  </si>
  <si>
    <t>333435</t>
  </si>
  <si>
    <t>321563</t>
  </si>
  <si>
    <t>368225</t>
  </si>
  <si>
    <t>364562</t>
  </si>
  <si>
    <t>372605</t>
  </si>
  <si>
    <t>356454</t>
  </si>
  <si>
    <t>354316</t>
  </si>
  <si>
    <t>317983</t>
  </si>
  <si>
    <t>338591</t>
  </si>
  <si>
    <t>337680</t>
  </si>
  <si>
    <t>339923</t>
  </si>
  <si>
    <t>360625</t>
  </si>
  <si>
    <t>371397</t>
  </si>
  <si>
    <t>317417</t>
  </si>
  <si>
    <t>371999</t>
  </si>
  <si>
    <t>339482</t>
  </si>
  <si>
    <t>331034</t>
  </si>
  <si>
    <t>350425</t>
  </si>
  <si>
    <t>340538</t>
  </si>
  <si>
    <t>358959</t>
  </si>
  <si>
    <t>351488</t>
  </si>
  <si>
    <t>365496</t>
  </si>
  <si>
    <t>318068</t>
  </si>
  <si>
    <t>348466</t>
  </si>
  <si>
    <t>341422</t>
  </si>
  <si>
    <t>325985</t>
  </si>
  <si>
    <t>341752</t>
  </si>
  <si>
    <t>338406</t>
  </si>
  <si>
    <t>355374</t>
  </si>
  <si>
    <t>363908</t>
  </si>
  <si>
    <t>360546</t>
  </si>
  <si>
    <t>314540</t>
  </si>
  <si>
    <t>358133</t>
  </si>
  <si>
    <t>365022</t>
  </si>
  <si>
    <t>339247</t>
  </si>
  <si>
    <t>360614</t>
  </si>
  <si>
    <t>340013</t>
  </si>
  <si>
    <t>339819</t>
  </si>
  <si>
    <t>359435</t>
  </si>
  <si>
    <t>356155</t>
  </si>
  <si>
    <t>321768</t>
  </si>
  <si>
    <t>353195</t>
  </si>
  <si>
    <t>356760</t>
  </si>
  <si>
    <t>368555</t>
  </si>
  <si>
    <t>309291</t>
  </si>
  <si>
    <t>349615</t>
  </si>
  <si>
    <t>354079</t>
  </si>
  <si>
    <t>350612</t>
  </si>
  <si>
    <t>308195</t>
  </si>
  <si>
    <t>370376</t>
  </si>
  <si>
    <t>315327</t>
  </si>
  <si>
    <t>378282</t>
  </si>
  <si>
    <t>315720</t>
  </si>
  <si>
    <t>370086</t>
  </si>
  <si>
    <t>368280</t>
  </si>
  <si>
    <t>329369</t>
  </si>
  <si>
    <t>367073</t>
  </si>
  <si>
    <t>307974</t>
  </si>
  <si>
    <t>307906</t>
  </si>
  <si>
    <t>318383</t>
  </si>
  <si>
    <t>322286</t>
  </si>
  <si>
    <t>318282</t>
  </si>
  <si>
    <t>327261</t>
  </si>
  <si>
    <t>348239</t>
  </si>
  <si>
    <t>360587</t>
  </si>
  <si>
    <t>338829</t>
  </si>
  <si>
    <t>321998</t>
  </si>
  <si>
    <t>344299</t>
  </si>
  <si>
    <t>375682</t>
  </si>
  <si>
    <t>319118</t>
  </si>
  <si>
    <t>311662</t>
  </si>
  <si>
    <t>365824</t>
  </si>
  <si>
    <t>318782</t>
  </si>
  <si>
    <t>229092201</t>
  </si>
  <si>
    <t>北京市丰台区人力资源和社会保障局</t>
    <phoneticPr fontId="2" type="noConversion"/>
  </si>
  <si>
    <t>229092201</t>
    <phoneticPr fontId="2" type="noConversion"/>
  </si>
  <si>
    <t>选调生</t>
    <phoneticPr fontId="2" type="noConversion"/>
  </si>
  <si>
    <t>373053</t>
  </si>
  <si>
    <t>368515</t>
  </si>
  <si>
    <t>366000</t>
  </si>
  <si>
    <t>365880</t>
  </si>
  <si>
    <t>365213</t>
  </si>
  <si>
    <t>364877</t>
  </si>
  <si>
    <t>362049</t>
  </si>
  <si>
    <t>360785</t>
  </si>
  <si>
    <t>359040</t>
  </si>
  <si>
    <t>358438</t>
  </si>
  <si>
    <t>358031</t>
  </si>
  <si>
    <t>357875</t>
  </si>
  <si>
    <t>356877</t>
  </si>
  <si>
    <t>356770</t>
  </si>
  <si>
    <t>356190</t>
  </si>
  <si>
    <t>355403</t>
  </si>
  <si>
    <t>351956</t>
  </si>
  <si>
    <t>347502</t>
  </si>
  <si>
    <t>347421</t>
  </si>
  <si>
    <t>344152</t>
  </si>
  <si>
    <t>344134</t>
  </si>
  <si>
    <t>342448</t>
  </si>
  <si>
    <t>342203</t>
  </si>
  <si>
    <t>341908</t>
  </si>
  <si>
    <t>341730</t>
  </si>
  <si>
    <t>341429</t>
  </si>
  <si>
    <t>339533</t>
  </si>
  <si>
    <t>337794</t>
  </si>
  <si>
    <t>336461</t>
  </si>
  <si>
    <t>335426</t>
  </si>
  <si>
    <t>335115</t>
  </si>
  <si>
    <t>334141</t>
  </si>
  <si>
    <t>329980</t>
  </si>
  <si>
    <t>329526</t>
  </si>
  <si>
    <t>327352</t>
  </si>
  <si>
    <t>324898</t>
  </si>
  <si>
    <t>324856</t>
  </si>
  <si>
    <t>323375</t>
  </si>
  <si>
    <t>319912</t>
  </si>
  <si>
    <t>315435</t>
  </si>
  <si>
    <t>314122</t>
  </si>
  <si>
    <t>313265</t>
  </si>
  <si>
    <t>311900</t>
  </si>
  <si>
    <t>311156</t>
  </si>
  <si>
    <t>310533</t>
  </si>
  <si>
    <t>时莹</t>
    <phoneticPr fontId="2" type="noConversion"/>
  </si>
  <si>
    <t>王晓婷</t>
    <phoneticPr fontId="2" type="noConversion"/>
  </si>
  <si>
    <t>李飞</t>
    <phoneticPr fontId="2" type="noConversion"/>
  </si>
  <si>
    <t>黄珍</t>
    <phoneticPr fontId="2" type="noConversion"/>
  </si>
  <si>
    <t>马晓娟</t>
    <phoneticPr fontId="2" type="noConversion"/>
  </si>
  <si>
    <t>彭晓庆</t>
    <phoneticPr fontId="2" type="noConversion"/>
  </si>
  <si>
    <t>刘耀峰</t>
    <phoneticPr fontId="2" type="noConversion"/>
  </si>
  <si>
    <t>张瑛</t>
    <phoneticPr fontId="2" type="noConversion"/>
  </si>
  <si>
    <t>张萍</t>
    <phoneticPr fontId="2" type="noConversion"/>
  </si>
  <si>
    <t>李君晟</t>
    <phoneticPr fontId="2" type="noConversion"/>
  </si>
  <si>
    <t>张晓山</t>
    <phoneticPr fontId="2" type="noConversion"/>
  </si>
  <si>
    <t>申思</t>
    <phoneticPr fontId="2" type="noConversion"/>
  </si>
  <si>
    <t>王艳红</t>
    <phoneticPr fontId="2" type="noConversion"/>
  </si>
  <si>
    <t>郑美伊</t>
    <phoneticPr fontId="2" type="noConversion"/>
  </si>
  <si>
    <t>高蕾</t>
    <phoneticPr fontId="2" type="noConversion"/>
  </si>
  <si>
    <t>杜艳明</t>
    <phoneticPr fontId="2" type="noConversion"/>
  </si>
  <si>
    <t>李金霞</t>
    <phoneticPr fontId="2" type="noConversion"/>
  </si>
  <si>
    <t>王思雯</t>
    <phoneticPr fontId="2" type="noConversion"/>
  </si>
  <si>
    <t>奚滕滕</t>
    <phoneticPr fontId="2" type="noConversion"/>
  </si>
  <si>
    <t>赵雪雪</t>
    <phoneticPr fontId="2" type="noConversion"/>
  </si>
  <si>
    <t>宋杨</t>
    <phoneticPr fontId="2" type="noConversion"/>
  </si>
  <si>
    <t>王影星</t>
    <phoneticPr fontId="2" type="noConversion"/>
  </si>
  <si>
    <t>王茜</t>
    <phoneticPr fontId="2" type="noConversion"/>
  </si>
  <si>
    <t>张念鹏</t>
    <phoneticPr fontId="2" type="noConversion"/>
  </si>
  <si>
    <t>汪喆</t>
    <phoneticPr fontId="2" type="noConversion"/>
  </si>
  <si>
    <t>王浩</t>
    <phoneticPr fontId="2" type="noConversion"/>
  </si>
  <si>
    <t>徐富</t>
    <phoneticPr fontId="2" type="noConversion"/>
  </si>
  <si>
    <t>邸振禹</t>
    <phoneticPr fontId="2" type="noConversion"/>
  </si>
  <si>
    <t>金孟苓</t>
    <phoneticPr fontId="2" type="noConversion"/>
  </si>
  <si>
    <t>李娜</t>
    <phoneticPr fontId="2" type="noConversion"/>
  </si>
  <si>
    <t>郎维晨</t>
    <phoneticPr fontId="2" type="noConversion"/>
  </si>
  <si>
    <t>张硕</t>
    <phoneticPr fontId="2" type="noConversion"/>
  </si>
  <si>
    <t>潘诗霞</t>
    <phoneticPr fontId="2" type="noConversion"/>
  </si>
  <si>
    <t>王海洋</t>
    <phoneticPr fontId="2" type="noConversion"/>
  </si>
  <si>
    <t>王娅瑄</t>
    <phoneticPr fontId="2" type="noConversion"/>
  </si>
  <si>
    <t>李梦</t>
    <phoneticPr fontId="2" type="noConversion"/>
  </si>
  <si>
    <t>蒙明利</t>
    <phoneticPr fontId="2" type="noConversion"/>
  </si>
  <si>
    <t>吴佳一</t>
    <phoneticPr fontId="2" type="noConversion"/>
  </si>
  <si>
    <t>吴伟</t>
    <phoneticPr fontId="2" type="noConversion"/>
  </si>
  <si>
    <t>宗妍</t>
    <phoneticPr fontId="2" type="noConversion"/>
  </si>
  <si>
    <t>张欣奕</t>
    <phoneticPr fontId="2" type="noConversion"/>
  </si>
  <si>
    <t>王晓芝</t>
    <phoneticPr fontId="2" type="noConversion"/>
  </si>
  <si>
    <t>潘海月</t>
    <phoneticPr fontId="2" type="noConversion"/>
  </si>
  <si>
    <t>孙艳春</t>
    <phoneticPr fontId="2" type="noConversion"/>
  </si>
  <si>
    <t>王轲</t>
    <phoneticPr fontId="2" type="noConversion"/>
  </si>
  <si>
    <t>孙雪枫</t>
    <phoneticPr fontId="2" type="noConversion"/>
  </si>
  <si>
    <t>陈伟超</t>
    <phoneticPr fontId="2" type="noConversion"/>
  </si>
  <si>
    <t>王漫舒</t>
    <phoneticPr fontId="2" type="noConversion"/>
  </si>
  <si>
    <t>孙超凡</t>
    <phoneticPr fontId="2" type="noConversion"/>
  </si>
  <si>
    <t>杨偲</t>
    <phoneticPr fontId="2" type="noConversion"/>
  </si>
  <si>
    <t>翟强</t>
    <phoneticPr fontId="2" type="noConversion"/>
  </si>
  <si>
    <t>刘骁</t>
    <phoneticPr fontId="2" type="noConversion"/>
  </si>
  <si>
    <t>朱琳</t>
    <phoneticPr fontId="2" type="noConversion"/>
  </si>
  <si>
    <t>张春晓</t>
    <phoneticPr fontId="2" type="noConversion"/>
  </si>
  <si>
    <t>杜珊</t>
    <phoneticPr fontId="2" type="noConversion"/>
  </si>
  <si>
    <t>王宇</t>
    <phoneticPr fontId="2" type="noConversion"/>
  </si>
  <si>
    <t>刘洋朔</t>
    <phoneticPr fontId="2" type="noConversion"/>
  </si>
  <si>
    <t>孙雯</t>
    <phoneticPr fontId="2" type="noConversion"/>
  </si>
  <si>
    <t>樊雪涛</t>
    <phoneticPr fontId="2" type="noConversion"/>
  </si>
  <si>
    <t>刘盼</t>
    <phoneticPr fontId="2" type="noConversion"/>
  </si>
  <si>
    <t>吴桐</t>
    <phoneticPr fontId="2" type="noConversion"/>
  </si>
  <si>
    <t>周羽佳</t>
    <phoneticPr fontId="2" type="noConversion"/>
  </si>
  <si>
    <t>李旻珊</t>
    <phoneticPr fontId="2" type="noConversion"/>
  </si>
  <si>
    <t>秦文杰</t>
    <phoneticPr fontId="2" type="noConversion"/>
  </si>
  <si>
    <t>张品一</t>
    <phoneticPr fontId="2" type="noConversion"/>
  </si>
  <si>
    <t>郝星全</t>
    <phoneticPr fontId="2" type="noConversion"/>
  </si>
  <si>
    <t>孙豪</t>
    <phoneticPr fontId="2" type="noConversion"/>
  </si>
  <si>
    <t>周荣华</t>
    <phoneticPr fontId="2" type="noConversion"/>
  </si>
  <si>
    <t>王琦</t>
    <phoneticPr fontId="2" type="noConversion"/>
  </si>
  <si>
    <t>刘威风</t>
    <phoneticPr fontId="2" type="noConversion"/>
  </si>
  <si>
    <t>赵科</t>
    <phoneticPr fontId="2" type="noConversion"/>
  </si>
  <si>
    <t>陈依</t>
    <phoneticPr fontId="2" type="noConversion"/>
  </si>
  <si>
    <t>刘洁</t>
    <phoneticPr fontId="2" type="noConversion"/>
  </si>
  <si>
    <t>王超</t>
    <phoneticPr fontId="2" type="noConversion"/>
  </si>
  <si>
    <t>刘鎏</t>
    <phoneticPr fontId="2" type="noConversion"/>
  </si>
  <si>
    <t>王曦曦</t>
    <phoneticPr fontId="2" type="noConversion"/>
  </si>
  <si>
    <t>王一存</t>
    <phoneticPr fontId="2" type="noConversion"/>
  </si>
  <si>
    <t>赵晓丹</t>
    <phoneticPr fontId="2" type="noConversion"/>
  </si>
  <si>
    <t>张慧芳</t>
    <phoneticPr fontId="2" type="noConversion"/>
  </si>
  <si>
    <t>李刚</t>
    <phoneticPr fontId="2" type="noConversion"/>
  </si>
  <si>
    <t>吴华稳</t>
    <phoneticPr fontId="2" type="noConversion"/>
  </si>
  <si>
    <t>李柯</t>
    <phoneticPr fontId="2" type="noConversion"/>
  </si>
  <si>
    <t>巴歆</t>
    <phoneticPr fontId="2" type="noConversion"/>
  </si>
  <si>
    <t>冯双</t>
    <phoneticPr fontId="2" type="noConversion"/>
  </si>
  <si>
    <t>杨栋</t>
    <phoneticPr fontId="2" type="noConversion"/>
  </si>
  <si>
    <t>王雪明</t>
    <phoneticPr fontId="2" type="noConversion"/>
  </si>
  <si>
    <t>李小午</t>
    <phoneticPr fontId="2" type="noConversion"/>
  </si>
  <si>
    <t>张晓巍</t>
    <phoneticPr fontId="2" type="noConversion"/>
  </si>
  <si>
    <t>高辰轩</t>
    <phoneticPr fontId="2" type="noConversion"/>
  </si>
  <si>
    <t>于益</t>
    <phoneticPr fontId="2" type="noConversion"/>
  </si>
  <si>
    <t>刘淼</t>
    <phoneticPr fontId="2" type="noConversion"/>
  </si>
  <si>
    <t>韩宝红</t>
    <phoneticPr fontId="2" type="noConversion"/>
  </si>
  <si>
    <t>裴慧</t>
    <phoneticPr fontId="2" type="noConversion"/>
  </si>
  <si>
    <t>代荣</t>
    <phoneticPr fontId="2" type="noConversion"/>
  </si>
  <si>
    <t>张国芬</t>
    <phoneticPr fontId="2" type="noConversion"/>
  </si>
  <si>
    <t>朱亭聿</t>
    <phoneticPr fontId="2" type="noConversion"/>
  </si>
  <si>
    <t>韩耐冬</t>
    <phoneticPr fontId="2" type="noConversion"/>
  </si>
  <si>
    <t>樊利波</t>
    <phoneticPr fontId="2" type="noConversion"/>
  </si>
  <si>
    <t>马骊骏</t>
    <phoneticPr fontId="2" type="noConversion"/>
  </si>
  <si>
    <t>卢扬逊</t>
    <phoneticPr fontId="2" type="noConversion"/>
  </si>
  <si>
    <t>刘童一</t>
    <phoneticPr fontId="2" type="noConversion"/>
  </si>
  <si>
    <t>余静宜</t>
    <phoneticPr fontId="2" type="noConversion"/>
  </si>
  <si>
    <t>许蔚</t>
    <phoneticPr fontId="2" type="noConversion"/>
  </si>
  <si>
    <t>杨婕</t>
    <phoneticPr fontId="2" type="noConversion"/>
  </si>
  <si>
    <t>陈京博</t>
    <phoneticPr fontId="2" type="noConversion"/>
  </si>
  <si>
    <t>杨荣</t>
    <phoneticPr fontId="2" type="noConversion"/>
  </si>
  <si>
    <t>徐冬</t>
    <phoneticPr fontId="2" type="noConversion"/>
  </si>
  <si>
    <t>陈宏</t>
    <phoneticPr fontId="2" type="noConversion"/>
  </si>
  <si>
    <t>陈颂</t>
    <phoneticPr fontId="2" type="noConversion"/>
  </si>
  <si>
    <t>于悦</t>
    <phoneticPr fontId="2" type="noConversion"/>
  </si>
  <si>
    <t>钟陈</t>
    <phoneticPr fontId="2" type="noConversion"/>
  </si>
  <si>
    <t>李琳</t>
    <phoneticPr fontId="2" type="noConversion"/>
  </si>
  <si>
    <t>高飞</t>
    <phoneticPr fontId="2" type="noConversion"/>
  </si>
  <si>
    <t>石旭</t>
    <phoneticPr fontId="2" type="noConversion"/>
  </si>
  <si>
    <t>王志强</t>
    <phoneticPr fontId="2" type="noConversion"/>
  </si>
  <si>
    <t>赵梦</t>
    <phoneticPr fontId="2" type="noConversion"/>
  </si>
  <si>
    <t>黄佶</t>
    <phoneticPr fontId="2" type="noConversion"/>
  </si>
  <si>
    <t>王曼</t>
    <phoneticPr fontId="2" type="noConversion"/>
  </si>
  <si>
    <t>许爽</t>
    <phoneticPr fontId="2" type="noConversion"/>
  </si>
  <si>
    <t>周宇莎</t>
    <phoneticPr fontId="2" type="noConversion"/>
  </si>
  <si>
    <t>范诗敏</t>
    <phoneticPr fontId="2" type="noConversion"/>
  </si>
  <si>
    <t>魏翠霞</t>
    <phoneticPr fontId="2" type="noConversion"/>
  </si>
  <si>
    <t>郭华</t>
    <phoneticPr fontId="2" type="noConversion"/>
  </si>
  <si>
    <t>刘伟玉</t>
    <phoneticPr fontId="2" type="noConversion"/>
  </si>
  <si>
    <t>邵亚慧</t>
    <phoneticPr fontId="2" type="noConversion"/>
  </si>
  <si>
    <t>朱晓霞</t>
    <phoneticPr fontId="2" type="noConversion"/>
  </si>
  <si>
    <t>晁娜娜</t>
    <phoneticPr fontId="2" type="noConversion"/>
  </si>
  <si>
    <t>李雪</t>
    <phoneticPr fontId="2" type="noConversion"/>
  </si>
  <si>
    <t>张志洁</t>
    <phoneticPr fontId="2" type="noConversion"/>
  </si>
  <si>
    <t>孙步文</t>
    <phoneticPr fontId="2" type="noConversion"/>
  </si>
  <si>
    <t>李成</t>
    <phoneticPr fontId="2" type="noConversion"/>
  </si>
  <si>
    <t>于泽安</t>
    <phoneticPr fontId="2" type="noConversion"/>
  </si>
  <si>
    <t>李慧珂</t>
    <phoneticPr fontId="2" type="noConversion"/>
  </si>
  <si>
    <t>郝倩</t>
    <phoneticPr fontId="2" type="noConversion"/>
  </si>
  <si>
    <t>滕艾</t>
    <phoneticPr fontId="2" type="noConversion"/>
  </si>
  <si>
    <t>左宏炜</t>
    <phoneticPr fontId="2" type="noConversion"/>
  </si>
  <si>
    <t>冯以琳</t>
    <phoneticPr fontId="2" type="noConversion"/>
  </si>
  <si>
    <t>普艳阳</t>
    <phoneticPr fontId="2" type="noConversion"/>
  </si>
  <si>
    <t>张馨予</t>
    <phoneticPr fontId="2" type="noConversion"/>
  </si>
  <si>
    <t>王之俊</t>
    <phoneticPr fontId="2" type="noConversion"/>
  </si>
  <si>
    <t>陆京澜</t>
    <phoneticPr fontId="2" type="noConversion"/>
  </si>
  <si>
    <t>贾磊</t>
    <phoneticPr fontId="2" type="noConversion"/>
  </si>
  <si>
    <t>杨瑞红</t>
    <phoneticPr fontId="2" type="noConversion"/>
  </si>
  <si>
    <t>张瑜</t>
    <phoneticPr fontId="2" type="noConversion"/>
  </si>
  <si>
    <t>陈琳子</t>
    <phoneticPr fontId="2" type="noConversion"/>
  </si>
  <si>
    <t>张倩</t>
    <phoneticPr fontId="2" type="noConversion"/>
  </si>
  <si>
    <t>王潇艺</t>
    <phoneticPr fontId="2" type="noConversion"/>
  </si>
  <si>
    <t>王嘉</t>
    <phoneticPr fontId="2" type="noConversion"/>
  </si>
  <si>
    <t>李岚</t>
    <phoneticPr fontId="2" type="noConversion"/>
  </si>
  <si>
    <t>陈妺</t>
    <phoneticPr fontId="2" type="noConversion"/>
  </si>
  <si>
    <t>张萤雪</t>
    <phoneticPr fontId="2" type="noConversion"/>
  </si>
  <si>
    <t>杜晓娜</t>
    <phoneticPr fontId="2" type="noConversion"/>
  </si>
  <si>
    <t>李晨晖</t>
    <phoneticPr fontId="2" type="noConversion"/>
  </si>
  <si>
    <t>李芮</t>
    <phoneticPr fontId="2" type="noConversion"/>
  </si>
  <si>
    <t>庞京川</t>
    <phoneticPr fontId="2" type="noConversion"/>
  </si>
  <si>
    <t>林雯菲</t>
    <phoneticPr fontId="2" type="noConversion"/>
  </si>
  <si>
    <t>陈云龙</t>
    <phoneticPr fontId="2" type="noConversion"/>
  </si>
  <si>
    <t>张超</t>
    <phoneticPr fontId="2" type="noConversion"/>
  </si>
  <si>
    <t>鲍慧玲</t>
    <phoneticPr fontId="2" type="noConversion"/>
  </si>
  <si>
    <t>李思远</t>
    <phoneticPr fontId="2" type="noConversion"/>
  </si>
  <si>
    <t>王诗蓓</t>
    <phoneticPr fontId="2" type="noConversion"/>
  </si>
  <si>
    <t>颜嘉琪</t>
    <phoneticPr fontId="2" type="noConversion"/>
  </si>
  <si>
    <t>张婷婷</t>
    <phoneticPr fontId="2" type="noConversion"/>
  </si>
  <si>
    <t>周丹林</t>
    <phoneticPr fontId="2" type="noConversion"/>
  </si>
  <si>
    <t>张亚晗</t>
    <phoneticPr fontId="2" type="noConversion"/>
  </si>
  <si>
    <t>叶瑶瑶</t>
    <phoneticPr fontId="2" type="noConversion"/>
  </si>
  <si>
    <t>左慧敏</t>
    <phoneticPr fontId="2" type="noConversion"/>
  </si>
  <si>
    <t>杜奕璇</t>
    <phoneticPr fontId="2" type="noConversion"/>
  </si>
  <si>
    <t>李媛</t>
    <phoneticPr fontId="2" type="noConversion"/>
  </si>
  <si>
    <t>周旭</t>
    <phoneticPr fontId="2" type="noConversion"/>
  </si>
  <si>
    <t>孙梦莹</t>
    <phoneticPr fontId="2" type="noConversion"/>
  </si>
  <si>
    <t>牛占原</t>
    <phoneticPr fontId="2" type="noConversion"/>
  </si>
  <si>
    <t>张艺潇</t>
    <phoneticPr fontId="2" type="noConversion"/>
  </si>
  <si>
    <t>刘博文</t>
    <phoneticPr fontId="2" type="noConversion"/>
  </si>
  <si>
    <t>王亮</t>
    <phoneticPr fontId="2" type="noConversion"/>
  </si>
  <si>
    <t>于新雨</t>
    <phoneticPr fontId="2" type="noConversion"/>
  </si>
  <si>
    <t>李童童</t>
    <phoneticPr fontId="2" type="noConversion"/>
  </si>
  <si>
    <t>郑晗</t>
    <phoneticPr fontId="2" type="noConversion"/>
  </si>
  <si>
    <t>黄婷婷</t>
    <phoneticPr fontId="2" type="noConversion"/>
  </si>
  <si>
    <t>陆冰清</t>
    <phoneticPr fontId="2" type="noConversion"/>
  </si>
  <si>
    <t>刘翠宝</t>
    <phoneticPr fontId="2" type="noConversion"/>
  </si>
  <si>
    <t>孟令君</t>
    <phoneticPr fontId="2" type="noConversion"/>
  </si>
  <si>
    <t>秦嘉悦</t>
    <phoneticPr fontId="2" type="noConversion"/>
  </si>
  <si>
    <t>吴永进</t>
    <phoneticPr fontId="2" type="noConversion"/>
  </si>
  <si>
    <t>纪建新</t>
    <phoneticPr fontId="2" type="noConversion"/>
  </si>
  <si>
    <t>王奥童</t>
    <phoneticPr fontId="2" type="noConversion"/>
  </si>
  <si>
    <t>原田</t>
    <phoneticPr fontId="2" type="noConversion"/>
  </si>
  <si>
    <t>党静怡</t>
    <phoneticPr fontId="2" type="noConversion"/>
  </si>
  <si>
    <t>赵姗</t>
    <phoneticPr fontId="2" type="noConversion"/>
  </si>
  <si>
    <t>张臣</t>
    <phoneticPr fontId="2" type="noConversion"/>
  </si>
  <si>
    <t>张朔</t>
    <phoneticPr fontId="2" type="noConversion"/>
  </si>
  <si>
    <t>张明</t>
    <phoneticPr fontId="2" type="noConversion"/>
  </si>
  <si>
    <t>刘姝梦</t>
    <phoneticPr fontId="2" type="noConversion"/>
  </si>
  <si>
    <t>辛红</t>
    <phoneticPr fontId="2" type="noConversion"/>
  </si>
  <si>
    <t>王金</t>
    <phoneticPr fontId="2" type="noConversion"/>
  </si>
  <si>
    <t>李征</t>
    <phoneticPr fontId="2" type="noConversion"/>
  </si>
  <si>
    <t>刘彦南</t>
    <phoneticPr fontId="2" type="noConversion"/>
  </si>
  <si>
    <t>刘俊遥</t>
    <phoneticPr fontId="2" type="noConversion"/>
  </si>
  <si>
    <t>裴忱</t>
    <phoneticPr fontId="2" type="noConversion"/>
  </si>
  <si>
    <t>李莹</t>
    <phoneticPr fontId="2" type="noConversion"/>
  </si>
  <si>
    <t>李芊潭</t>
    <phoneticPr fontId="2" type="noConversion"/>
  </si>
  <si>
    <t>朱基杰</t>
    <phoneticPr fontId="2" type="noConversion"/>
  </si>
  <si>
    <t>王曦</t>
    <phoneticPr fontId="2" type="noConversion"/>
  </si>
  <si>
    <t>倪肖卫</t>
    <phoneticPr fontId="2" type="noConversion"/>
  </si>
  <si>
    <t>王晓晨</t>
    <phoneticPr fontId="2" type="noConversion"/>
  </si>
  <si>
    <t>刘文军</t>
    <phoneticPr fontId="2" type="noConversion"/>
  </si>
  <si>
    <t>刘苏瑶</t>
    <phoneticPr fontId="2" type="noConversion"/>
  </si>
  <si>
    <t>刘旭楠</t>
    <phoneticPr fontId="2" type="noConversion"/>
  </si>
  <si>
    <t>高许</t>
    <phoneticPr fontId="2" type="noConversion"/>
  </si>
  <si>
    <t>姜岳</t>
    <phoneticPr fontId="2" type="noConversion"/>
  </si>
  <si>
    <t>孟凡鹏</t>
    <phoneticPr fontId="2" type="noConversion"/>
  </si>
  <si>
    <t>张郁涓</t>
    <phoneticPr fontId="2" type="noConversion"/>
  </si>
  <si>
    <t>王思翔</t>
    <phoneticPr fontId="2" type="noConversion"/>
  </si>
  <si>
    <t>刘银婷</t>
    <phoneticPr fontId="2" type="noConversion"/>
  </si>
  <si>
    <t>段晓颉</t>
    <phoneticPr fontId="2" type="noConversion"/>
  </si>
  <si>
    <t>黄悦</t>
    <phoneticPr fontId="2" type="noConversion"/>
  </si>
  <si>
    <t>王晓扬</t>
    <phoneticPr fontId="2" type="noConversion"/>
  </si>
  <si>
    <t>焦丽竹</t>
    <phoneticPr fontId="2" type="noConversion"/>
  </si>
  <si>
    <t>韩颖</t>
    <phoneticPr fontId="2" type="noConversion"/>
  </si>
  <si>
    <t>宋红杰</t>
    <phoneticPr fontId="2" type="noConversion"/>
  </si>
  <si>
    <t>英姿</t>
    <phoneticPr fontId="2" type="noConversion"/>
  </si>
  <si>
    <t>李鹿园</t>
    <phoneticPr fontId="2" type="noConversion"/>
  </si>
  <si>
    <t>段合</t>
    <phoneticPr fontId="2" type="noConversion"/>
  </si>
  <si>
    <t>刘歆琦</t>
    <phoneticPr fontId="2" type="noConversion"/>
  </si>
  <si>
    <t>隗杨</t>
    <phoneticPr fontId="2" type="noConversion"/>
  </si>
  <si>
    <t>郑旭</t>
    <phoneticPr fontId="2" type="noConversion"/>
  </si>
  <si>
    <t>高淼</t>
    <phoneticPr fontId="2" type="noConversion"/>
  </si>
  <si>
    <t>焦岩崑</t>
    <phoneticPr fontId="2" type="noConversion"/>
  </si>
  <si>
    <t>张静</t>
    <phoneticPr fontId="2" type="noConversion"/>
  </si>
  <si>
    <t>胡晓庆</t>
    <phoneticPr fontId="2" type="noConversion"/>
  </si>
  <si>
    <t>曾小兰</t>
    <phoneticPr fontId="2" type="noConversion"/>
  </si>
  <si>
    <t>孙广超</t>
    <phoneticPr fontId="2" type="noConversion"/>
  </si>
  <si>
    <t>尹侨雅</t>
    <phoneticPr fontId="2" type="noConversion"/>
  </si>
  <si>
    <t>袁瑞萌</t>
    <phoneticPr fontId="2" type="noConversion"/>
  </si>
  <si>
    <t>李浩楠</t>
    <phoneticPr fontId="2" type="noConversion"/>
  </si>
  <si>
    <t>矫健</t>
    <phoneticPr fontId="2" type="noConversion"/>
  </si>
  <si>
    <t>魏庆利</t>
    <phoneticPr fontId="2" type="noConversion"/>
  </si>
  <si>
    <t>朱笑坤</t>
    <phoneticPr fontId="2" type="noConversion"/>
  </si>
  <si>
    <t>王翼</t>
    <phoneticPr fontId="2" type="noConversion"/>
  </si>
  <si>
    <t>郭长旺</t>
    <phoneticPr fontId="2" type="noConversion"/>
  </si>
  <si>
    <t>艾鸽</t>
    <phoneticPr fontId="2" type="noConversion"/>
  </si>
  <si>
    <t>孙霞</t>
    <phoneticPr fontId="2" type="noConversion"/>
  </si>
  <si>
    <t>马舒欣</t>
    <phoneticPr fontId="2" type="noConversion"/>
  </si>
  <si>
    <t>陆青</t>
    <phoneticPr fontId="2" type="noConversion"/>
  </si>
  <si>
    <t>藏云</t>
    <phoneticPr fontId="2" type="noConversion"/>
  </si>
  <si>
    <t>王冠祺</t>
    <phoneticPr fontId="2" type="noConversion"/>
  </si>
  <si>
    <t>白宇婷</t>
    <phoneticPr fontId="2" type="noConversion"/>
  </si>
  <si>
    <t>张肖荻</t>
    <phoneticPr fontId="2" type="noConversion"/>
  </si>
  <si>
    <t>陶雪凝</t>
    <phoneticPr fontId="2" type="noConversion"/>
  </si>
  <si>
    <t>张卉君</t>
    <phoneticPr fontId="2" type="noConversion"/>
  </si>
  <si>
    <t>范雪艳</t>
    <phoneticPr fontId="2" type="noConversion"/>
  </si>
  <si>
    <t>翟凯丽</t>
    <phoneticPr fontId="2" type="noConversion"/>
  </si>
  <si>
    <t>张萌</t>
    <phoneticPr fontId="2" type="noConversion"/>
  </si>
  <si>
    <t>张潇</t>
    <phoneticPr fontId="2" type="noConversion"/>
  </si>
  <si>
    <t>刘浩文</t>
    <phoneticPr fontId="2" type="noConversion"/>
  </si>
  <si>
    <t>吴峻</t>
    <phoneticPr fontId="2" type="noConversion"/>
  </si>
  <si>
    <t>史哲</t>
    <phoneticPr fontId="2" type="noConversion"/>
  </si>
  <si>
    <t>赵若楠</t>
    <phoneticPr fontId="2" type="noConversion"/>
  </si>
  <si>
    <t>安亚玲</t>
    <phoneticPr fontId="2" type="noConversion"/>
  </si>
  <si>
    <t>赵松</t>
    <phoneticPr fontId="2" type="noConversion"/>
  </si>
  <si>
    <t>苏祺</t>
    <phoneticPr fontId="2" type="noConversion"/>
  </si>
  <si>
    <t>瞿谦</t>
    <phoneticPr fontId="2" type="noConversion"/>
  </si>
  <si>
    <t>于晓明</t>
    <phoneticPr fontId="2" type="noConversion"/>
  </si>
  <si>
    <t>张希</t>
    <phoneticPr fontId="2" type="noConversion"/>
  </si>
  <si>
    <t>王权</t>
    <phoneticPr fontId="2" type="noConversion"/>
  </si>
  <si>
    <t>姚瑶</t>
    <phoneticPr fontId="2" type="noConversion"/>
  </si>
  <si>
    <t>李潇</t>
    <phoneticPr fontId="2" type="noConversion"/>
  </si>
  <si>
    <t>王子豪</t>
    <phoneticPr fontId="2" type="noConversion"/>
  </si>
  <si>
    <t>刘凯新</t>
    <phoneticPr fontId="2" type="noConversion"/>
  </si>
  <si>
    <t>葛星</t>
    <phoneticPr fontId="2" type="noConversion"/>
  </si>
  <si>
    <t>刘帅</t>
    <phoneticPr fontId="2" type="noConversion"/>
  </si>
  <si>
    <t>董健哲</t>
    <phoneticPr fontId="2" type="noConversion"/>
  </si>
  <si>
    <t>钱浩</t>
    <phoneticPr fontId="2" type="noConversion"/>
  </si>
  <si>
    <t>马雨晴</t>
    <phoneticPr fontId="2" type="noConversion"/>
  </si>
  <si>
    <t>张敏</t>
    <phoneticPr fontId="2" type="noConversion"/>
  </si>
  <si>
    <t>王谦</t>
    <phoneticPr fontId="2" type="noConversion"/>
  </si>
  <si>
    <t>高娟</t>
    <phoneticPr fontId="2" type="noConversion"/>
  </si>
  <si>
    <t>扈汪洋</t>
    <phoneticPr fontId="2" type="noConversion"/>
  </si>
  <si>
    <t>刘印志</t>
    <phoneticPr fontId="2" type="noConversion"/>
  </si>
  <si>
    <t>吕冰心</t>
    <phoneticPr fontId="2" type="noConversion"/>
  </si>
  <si>
    <t>王静</t>
    <phoneticPr fontId="2" type="noConversion"/>
  </si>
  <si>
    <t>潘微彤</t>
    <phoneticPr fontId="2" type="noConversion"/>
  </si>
  <si>
    <t>郭晓晗</t>
    <phoneticPr fontId="2" type="noConversion"/>
  </si>
  <si>
    <t>覃玲</t>
    <phoneticPr fontId="2" type="noConversion"/>
  </si>
  <si>
    <t>王梦博</t>
    <phoneticPr fontId="2" type="noConversion"/>
  </si>
  <si>
    <t>赵凯</t>
    <phoneticPr fontId="2" type="noConversion"/>
  </si>
  <si>
    <t>马峰</t>
    <phoneticPr fontId="2" type="noConversion"/>
  </si>
  <si>
    <t>李根森</t>
    <phoneticPr fontId="2" type="noConversion"/>
  </si>
  <si>
    <t>田奕晖</t>
    <phoneticPr fontId="2" type="noConversion"/>
  </si>
  <si>
    <t>纪雪宁</t>
    <phoneticPr fontId="2" type="noConversion"/>
  </si>
  <si>
    <t>颜培洁</t>
    <phoneticPr fontId="2" type="noConversion"/>
  </si>
  <si>
    <t>刘天聪</t>
    <phoneticPr fontId="2" type="noConversion"/>
  </si>
  <si>
    <t>唐晓博</t>
    <phoneticPr fontId="2" type="noConversion"/>
  </si>
  <si>
    <t>于晏如</t>
    <phoneticPr fontId="2" type="noConversion"/>
  </si>
  <si>
    <t>韩慧琴</t>
    <phoneticPr fontId="2" type="noConversion"/>
  </si>
  <si>
    <t>袁义杭</t>
    <phoneticPr fontId="2" type="noConversion"/>
  </si>
  <si>
    <t>董彦彤</t>
    <phoneticPr fontId="2" type="noConversion"/>
  </si>
  <si>
    <t>郭彦宏</t>
    <phoneticPr fontId="2" type="noConversion"/>
  </si>
  <si>
    <t>王崇锐</t>
    <phoneticPr fontId="2" type="noConversion"/>
  </si>
  <si>
    <t>李夏</t>
    <phoneticPr fontId="2" type="noConversion"/>
  </si>
  <si>
    <t>彭海路</t>
    <phoneticPr fontId="2" type="noConversion"/>
  </si>
  <si>
    <t>柴江亭</t>
    <phoneticPr fontId="2" type="noConversion"/>
  </si>
  <si>
    <t>陈新秀</t>
    <phoneticPr fontId="2" type="noConversion"/>
  </si>
  <si>
    <t>何杰</t>
    <phoneticPr fontId="2" type="noConversion"/>
  </si>
  <si>
    <t>许圣婴</t>
    <phoneticPr fontId="2" type="noConversion"/>
  </si>
  <si>
    <t>王菲</t>
    <phoneticPr fontId="2" type="noConversion"/>
  </si>
  <si>
    <t>赵玉杰</t>
    <phoneticPr fontId="2" type="noConversion"/>
  </si>
  <si>
    <t>肖逸仁</t>
    <phoneticPr fontId="2" type="noConversion"/>
  </si>
  <si>
    <t>孟周一</t>
    <phoneticPr fontId="2" type="noConversion"/>
  </si>
  <si>
    <t>李娅楠</t>
    <phoneticPr fontId="2" type="noConversion"/>
  </si>
  <si>
    <t>姚金岐</t>
    <phoneticPr fontId="2" type="noConversion"/>
  </si>
  <si>
    <t>史戈</t>
    <phoneticPr fontId="2" type="noConversion"/>
  </si>
  <si>
    <t>刘放</t>
    <phoneticPr fontId="2" type="noConversion"/>
  </si>
  <si>
    <t>赵旭莹</t>
    <phoneticPr fontId="2" type="noConversion"/>
  </si>
  <si>
    <t>刘涛</t>
    <phoneticPr fontId="2" type="noConversion"/>
  </si>
  <si>
    <t>张澈</t>
    <phoneticPr fontId="2" type="noConversion"/>
  </si>
  <si>
    <t>许光明</t>
    <phoneticPr fontId="2" type="noConversion"/>
  </si>
  <si>
    <t>宋景鑫</t>
    <phoneticPr fontId="2" type="noConversion"/>
  </si>
  <si>
    <t>李浩宇</t>
    <phoneticPr fontId="2" type="noConversion"/>
  </si>
  <si>
    <t>冯川</t>
    <phoneticPr fontId="2" type="noConversion"/>
  </si>
  <si>
    <t>周翔宇</t>
    <phoneticPr fontId="2" type="noConversion"/>
  </si>
  <si>
    <t>赵伟杰</t>
    <phoneticPr fontId="2" type="noConversion"/>
  </si>
  <si>
    <t>李姝欣</t>
    <phoneticPr fontId="2" type="noConversion"/>
  </si>
  <si>
    <t>罗韧</t>
    <phoneticPr fontId="2" type="noConversion"/>
  </si>
  <si>
    <t>闫丽娜</t>
    <phoneticPr fontId="2" type="noConversion"/>
  </si>
  <si>
    <t>杨连年</t>
    <phoneticPr fontId="2" type="noConversion"/>
  </si>
  <si>
    <t>乔丹</t>
    <phoneticPr fontId="2" type="noConversion"/>
  </si>
  <si>
    <t>张赛</t>
    <phoneticPr fontId="2" type="noConversion"/>
  </si>
  <si>
    <t>李钧</t>
    <phoneticPr fontId="2" type="noConversion"/>
  </si>
  <si>
    <t>张伟超</t>
    <phoneticPr fontId="2" type="noConversion"/>
  </si>
  <si>
    <t>谷蔚</t>
    <phoneticPr fontId="2" type="noConversion"/>
  </si>
  <si>
    <t>唐星炜</t>
    <phoneticPr fontId="2" type="noConversion"/>
  </si>
  <si>
    <t>朱萍</t>
    <phoneticPr fontId="2" type="noConversion"/>
  </si>
  <si>
    <t>朱蒙</t>
    <phoneticPr fontId="2" type="noConversion"/>
  </si>
  <si>
    <t>吴昊</t>
    <phoneticPr fontId="2" type="noConversion"/>
  </si>
  <si>
    <t>芦杰</t>
    <phoneticPr fontId="2" type="noConversion"/>
  </si>
  <si>
    <t>臧佳晨</t>
    <phoneticPr fontId="2" type="noConversion"/>
  </si>
  <si>
    <t>杜佳伦</t>
    <phoneticPr fontId="2" type="noConversion"/>
  </si>
  <si>
    <t>张焱</t>
    <phoneticPr fontId="2" type="noConversion"/>
  </si>
  <si>
    <t>李雅荣</t>
    <phoneticPr fontId="2" type="noConversion"/>
  </si>
  <si>
    <t>李浩</t>
    <phoneticPr fontId="2" type="noConversion"/>
  </si>
  <si>
    <t>张欣欣</t>
    <phoneticPr fontId="2" type="noConversion"/>
  </si>
  <si>
    <t>吴培</t>
    <phoneticPr fontId="2" type="noConversion"/>
  </si>
  <si>
    <t>马玥</t>
    <phoneticPr fontId="2" type="noConversion"/>
  </si>
  <si>
    <t>王琳</t>
    <phoneticPr fontId="2" type="noConversion"/>
  </si>
  <si>
    <t>彭永</t>
    <phoneticPr fontId="2" type="noConversion"/>
  </si>
  <si>
    <t>贾永全</t>
    <phoneticPr fontId="2" type="noConversion"/>
  </si>
  <si>
    <t>刘元杰</t>
    <phoneticPr fontId="2" type="noConversion"/>
  </si>
  <si>
    <t>韩冰晶</t>
    <phoneticPr fontId="2" type="noConversion"/>
  </si>
  <si>
    <t>苏方思</t>
    <phoneticPr fontId="2" type="noConversion"/>
  </si>
  <si>
    <t>熊安狄</t>
    <phoneticPr fontId="2" type="noConversion"/>
  </si>
  <si>
    <t>李凡童</t>
    <phoneticPr fontId="2" type="noConversion"/>
  </si>
  <si>
    <t>孙瑶光</t>
    <phoneticPr fontId="2" type="noConversion"/>
  </si>
  <si>
    <t>杜婧敏</t>
    <phoneticPr fontId="2" type="noConversion"/>
  </si>
  <si>
    <t>陈立星</t>
    <phoneticPr fontId="2" type="noConversion"/>
  </si>
  <si>
    <t>朱曌星</t>
    <phoneticPr fontId="2" type="noConversion"/>
  </si>
  <si>
    <t>袁小歆</t>
    <phoneticPr fontId="2" type="noConversion"/>
  </si>
  <si>
    <t>刘越</t>
    <phoneticPr fontId="2" type="noConversion"/>
  </si>
  <si>
    <t>方卉</t>
    <phoneticPr fontId="2" type="noConversion"/>
  </si>
  <si>
    <t>覃杰</t>
    <phoneticPr fontId="2" type="noConversion"/>
  </si>
  <si>
    <t>彭欣</t>
    <phoneticPr fontId="2" type="noConversion"/>
  </si>
  <si>
    <t>刘晴</t>
    <phoneticPr fontId="2" type="noConversion"/>
  </si>
  <si>
    <t>姚琨</t>
    <phoneticPr fontId="2" type="noConversion"/>
  </si>
  <si>
    <t>谭景方</t>
    <phoneticPr fontId="2" type="noConversion"/>
  </si>
  <si>
    <t>陈孟征</t>
    <phoneticPr fontId="2" type="noConversion"/>
  </si>
  <si>
    <t>王珅</t>
    <phoneticPr fontId="2" type="noConversion"/>
  </si>
  <si>
    <t>焦明婕</t>
    <phoneticPr fontId="2" type="noConversion"/>
  </si>
  <si>
    <t>蔡京津</t>
    <phoneticPr fontId="2" type="noConversion"/>
  </si>
  <si>
    <t>马铭</t>
    <phoneticPr fontId="2" type="noConversion"/>
  </si>
  <si>
    <t>高晗山</t>
    <phoneticPr fontId="2" type="noConversion"/>
  </si>
  <si>
    <t>赵博艺</t>
    <phoneticPr fontId="2" type="noConversion"/>
  </si>
  <si>
    <t>李新颉</t>
    <phoneticPr fontId="2" type="noConversion"/>
  </si>
  <si>
    <t>肖敏</t>
    <phoneticPr fontId="2" type="noConversion"/>
  </si>
  <si>
    <t>程思思</t>
    <phoneticPr fontId="2" type="noConversion"/>
  </si>
  <si>
    <t>蔡斌思</t>
    <phoneticPr fontId="2" type="noConversion"/>
  </si>
  <si>
    <t>李聪慧</t>
    <phoneticPr fontId="2" type="noConversion"/>
  </si>
  <si>
    <t>付方佳</t>
    <phoneticPr fontId="2" type="noConversion"/>
  </si>
  <si>
    <t>肖聪聪</t>
    <phoneticPr fontId="2" type="noConversion"/>
  </si>
  <si>
    <t>蒲凡</t>
    <phoneticPr fontId="2" type="noConversion"/>
  </si>
  <si>
    <t>王亚莎</t>
    <phoneticPr fontId="2" type="noConversion"/>
  </si>
  <si>
    <t>张铭书</t>
    <phoneticPr fontId="2" type="noConversion"/>
  </si>
  <si>
    <t>彭秋原</t>
    <phoneticPr fontId="2" type="noConversion"/>
  </si>
  <si>
    <t>赵洁</t>
    <phoneticPr fontId="2" type="noConversion"/>
  </si>
  <si>
    <t>赵永芳</t>
    <phoneticPr fontId="2" type="noConversion"/>
  </si>
  <si>
    <t>王露晓</t>
    <phoneticPr fontId="2" type="noConversion"/>
  </si>
  <si>
    <t>付芸</t>
    <phoneticPr fontId="2" type="noConversion"/>
  </si>
  <si>
    <t>金汝佳</t>
    <phoneticPr fontId="2" type="noConversion"/>
  </si>
  <si>
    <t>公孙明</t>
    <phoneticPr fontId="2" type="noConversion"/>
  </si>
  <si>
    <t>刘文杰</t>
    <phoneticPr fontId="2" type="noConversion"/>
  </si>
  <si>
    <t>王薇</t>
    <phoneticPr fontId="2" type="noConversion"/>
  </si>
  <si>
    <t>马洲</t>
    <phoneticPr fontId="2" type="noConversion"/>
  </si>
  <si>
    <t>段愿愿</t>
    <phoneticPr fontId="2" type="noConversion"/>
  </si>
  <si>
    <t>郭丹丹</t>
    <phoneticPr fontId="2" type="noConversion"/>
  </si>
  <si>
    <t>纪晨</t>
    <phoneticPr fontId="2" type="noConversion"/>
  </si>
  <si>
    <t>车雅洁</t>
    <phoneticPr fontId="2" type="noConversion"/>
  </si>
  <si>
    <t>李荣桓</t>
    <phoneticPr fontId="2" type="noConversion"/>
  </si>
  <si>
    <t>张亚舸</t>
    <phoneticPr fontId="2" type="noConversion"/>
  </si>
  <si>
    <t>丁威</t>
    <phoneticPr fontId="2" type="noConversion"/>
  </si>
  <si>
    <t>赵逸飞</t>
    <phoneticPr fontId="2" type="noConversion"/>
  </si>
  <si>
    <t>付霁洲</t>
    <phoneticPr fontId="2" type="noConversion"/>
  </si>
  <si>
    <t>张正</t>
    <phoneticPr fontId="2" type="noConversion"/>
  </si>
  <si>
    <t>黄淑倩</t>
    <phoneticPr fontId="2" type="noConversion"/>
  </si>
  <si>
    <t>范健雄</t>
    <phoneticPr fontId="2" type="noConversion"/>
  </si>
  <si>
    <t>贾新宇</t>
    <phoneticPr fontId="2" type="noConversion"/>
  </si>
  <si>
    <t>王秀洁</t>
    <phoneticPr fontId="2" type="noConversion"/>
  </si>
  <si>
    <t>徐静</t>
    <phoneticPr fontId="2" type="noConversion"/>
  </si>
  <si>
    <t>王雁南</t>
    <phoneticPr fontId="2" type="noConversion"/>
  </si>
  <si>
    <t>晁新伟</t>
    <phoneticPr fontId="2" type="noConversion"/>
  </si>
  <si>
    <t>张苗</t>
    <phoneticPr fontId="2" type="noConversion"/>
  </si>
  <si>
    <t>张迪</t>
    <phoneticPr fontId="2" type="noConversion"/>
  </si>
  <si>
    <t>李赏</t>
    <phoneticPr fontId="2" type="noConversion"/>
  </si>
  <si>
    <t>徐丽亚</t>
    <phoneticPr fontId="2" type="noConversion"/>
  </si>
  <si>
    <t>李峥</t>
    <phoneticPr fontId="2" type="noConversion"/>
  </si>
  <si>
    <t>曹宝平</t>
    <phoneticPr fontId="2" type="noConversion"/>
  </si>
  <si>
    <t>杜海乐</t>
    <phoneticPr fontId="2" type="noConversion"/>
  </si>
  <si>
    <t>王子琦</t>
    <phoneticPr fontId="2" type="noConversion"/>
  </si>
  <si>
    <t>李谦</t>
    <phoneticPr fontId="2" type="noConversion"/>
  </si>
  <si>
    <t>申小丽</t>
    <phoneticPr fontId="2" type="noConversion"/>
  </si>
  <si>
    <t>李艳娜</t>
    <phoneticPr fontId="2" type="noConversion"/>
  </si>
  <si>
    <t>刘丹丹</t>
    <phoneticPr fontId="2" type="noConversion"/>
  </si>
  <si>
    <t>晏宇涵</t>
    <phoneticPr fontId="2" type="noConversion"/>
  </si>
  <si>
    <t>赵晨</t>
    <phoneticPr fontId="2" type="noConversion"/>
  </si>
  <si>
    <t>张鑫</t>
    <phoneticPr fontId="2" type="noConversion"/>
  </si>
  <si>
    <t>裴佳</t>
    <phoneticPr fontId="2" type="noConversion"/>
  </si>
  <si>
    <t>郭丽婷</t>
    <phoneticPr fontId="2" type="noConversion"/>
  </si>
  <si>
    <t>张佳敏</t>
    <phoneticPr fontId="2" type="noConversion"/>
  </si>
  <si>
    <t>林少莉</t>
    <phoneticPr fontId="2" type="noConversion"/>
  </si>
  <si>
    <t>田慧琳</t>
    <phoneticPr fontId="2" type="noConversion"/>
  </si>
  <si>
    <t>王子寒</t>
    <phoneticPr fontId="2" type="noConversion"/>
  </si>
  <si>
    <t>魏志鹏</t>
    <phoneticPr fontId="2" type="noConversion"/>
  </si>
  <si>
    <t>罗宇</t>
    <phoneticPr fontId="2" type="noConversion"/>
  </si>
  <si>
    <t>邢芳倩</t>
    <phoneticPr fontId="2" type="noConversion"/>
  </si>
  <si>
    <t>郭筱彤</t>
    <phoneticPr fontId="2" type="noConversion"/>
  </si>
  <si>
    <t>郭清杨</t>
    <phoneticPr fontId="2" type="noConversion"/>
  </si>
  <si>
    <t>沈庆晓</t>
    <phoneticPr fontId="2" type="noConversion"/>
  </si>
  <si>
    <t>顾文冠</t>
    <phoneticPr fontId="2" type="noConversion"/>
  </si>
  <si>
    <t>王春蕾</t>
    <phoneticPr fontId="2" type="noConversion"/>
  </si>
  <si>
    <t>赵佳祎</t>
    <phoneticPr fontId="2" type="noConversion"/>
  </si>
  <si>
    <t>郭雅娟</t>
    <phoneticPr fontId="2" type="noConversion"/>
  </si>
  <si>
    <t>贾春阳</t>
    <phoneticPr fontId="2" type="noConversion"/>
  </si>
  <si>
    <t>许亚辉</t>
    <phoneticPr fontId="2" type="noConversion"/>
  </si>
  <si>
    <t>张亚鑫</t>
    <phoneticPr fontId="2" type="noConversion"/>
  </si>
  <si>
    <t>郑梓鑫</t>
    <phoneticPr fontId="2" type="noConversion"/>
  </si>
  <si>
    <t>董俊林</t>
    <phoneticPr fontId="2" type="noConversion"/>
  </si>
  <si>
    <t>沙汀鸥</t>
    <phoneticPr fontId="2" type="noConversion"/>
  </si>
  <si>
    <t>姚文旭</t>
    <phoneticPr fontId="2" type="noConversion"/>
  </si>
  <si>
    <t>辛佳蔚</t>
    <phoneticPr fontId="2" type="noConversion"/>
  </si>
  <si>
    <t>王丽</t>
    <phoneticPr fontId="2" type="noConversion"/>
  </si>
  <si>
    <t>谢超</t>
    <phoneticPr fontId="2" type="noConversion"/>
  </si>
  <si>
    <t>刘炜琨</t>
    <phoneticPr fontId="2" type="noConversion"/>
  </si>
  <si>
    <t>刘沙</t>
    <phoneticPr fontId="2" type="noConversion"/>
  </si>
  <si>
    <t>张泽帅</t>
    <phoneticPr fontId="2" type="noConversion"/>
  </si>
  <si>
    <t>窦波洋</t>
    <phoneticPr fontId="2" type="noConversion"/>
  </si>
  <si>
    <t>钱坤</t>
    <phoneticPr fontId="2" type="noConversion"/>
  </si>
  <si>
    <t>刘丽颖</t>
    <phoneticPr fontId="2" type="noConversion"/>
  </si>
  <si>
    <t>夏冰清</t>
    <phoneticPr fontId="2" type="noConversion"/>
  </si>
  <si>
    <t>彭晨</t>
    <phoneticPr fontId="2" type="noConversion"/>
  </si>
  <si>
    <t>袁文娇</t>
    <phoneticPr fontId="2" type="noConversion"/>
  </si>
  <si>
    <t>吕腾飞</t>
    <phoneticPr fontId="2" type="noConversion"/>
  </si>
  <si>
    <t>胡静</t>
    <phoneticPr fontId="2" type="noConversion"/>
  </si>
  <si>
    <t>张宇</t>
    <phoneticPr fontId="2" type="noConversion"/>
  </si>
  <si>
    <t>董润瑀</t>
    <phoneticPr fontId="2" type="noConversion"/>
  </si>
  <si>
    <t>齐立斐</t>
    <phoneticPr fontId="2" type="noConversion"/>
  </si>
  <si>
    <t>曹盼盼</t>
    <phoneticPr fontId="2" type="noConversion"/>
  </si>
  <si>
    <t>许福慧</t>
    <phoneticPr fontId="2" type="noConversion"/>
  </si>
  <si>
    <t>王京京</t>
    <phoneticPr fontId="2" type="noConversion"/>
  </si>
  <si>
    <t>王萍萍</t>
    <phoneticPr fontId="2" type="noConversion"/>
  </si>
  <si>
    <t>于曌</t>
    <phoneticPr fontId="2" type="noConversion"/>
  </si>
  <si>
    <t>孟媛</t>
    <phoneticPr fontId="2" type="noConversion"/>
  </si>
  <si>
    <t>李锐敏</t>
    <phoneticPr fontId="2" type="noConversion"/>
  </si>
  <si>
    <t>崔楚轩</t>
    <phoneticPr fontId="2" type="noConversion"/>
  </si>
  <si>
    <t>孔莉媛</t>
    <phoneticPr fontId="2" type="noConversion"/>
  </si>
  <si>
    <t>刘怡菲</t>
    <phoneticPr fontId="2" type="noConversion"/>
  </si>
  <si>
    <t>刘亚楠</t>
    <phoneticPr fontId="2" type="noConversion"/>
  </si>
  <si>
    <t>张一帆</t>
    <phoneticPr fontId="2" type="noConversion"/>
  </si>
  <si>
    <t>黄东海</t>
    <phoneticPr fontId="2" type="noConversion"/>
  </si>
  <si>
    <t>米剑</t>
    <phoneticPr fontId="2" type="noConversion"/>
  </si>
  <si>
    <t>聂文鑫</t>
    <phoneticPr fontId="2" type="noConversion"/>
  </si>
  <si>
    <t>殷雪珍</t>
    <phoneticPr fontId="2" type="noConversion"/>
  </si>
  <si>
    <t>陈旸</t>
    <phoneticPr fontId="2" type="noConversion"/>
  </si>
  <si>
    <t>白远鹏</t>
    <phoneticPr fontId="2" type="noConversion"/>
  </si>
  <si>
    <t>侯悦琳</t>
    <phoneticPr fontId="2" type="noConversion"/>
  </si>
  <si>
    <t>乔嫄</t>
    <phoneticPr fontId="2" type="noConversion"/>
  </si>
  <si>
    <t>丁翔</t>
    <phoneticPr fontId="2" type="noConversion"/>
  </si>
  <si>
    <t>王奥博</t>
    <phoneticPr fontId="2" type="noConversion"/>
  </si>
  <si>
    <t>张钜栋</t>
    <phoneticPr fontId="2" type="noConversion"/>
  </si>
  <si>
    <t>彭诗豪</t>
    <phoneticPr fontId="2" type="noConversion"/>
  </si>
  <si>
    <t>高磊</t>
    <phoneticPr fontId="2" type="noConversion"/>
  </si>
  <si>
    <t>任娜娜</t>
    <phoneticPr fontId="2" type="noConversion"/>
  </si>
  <si>
    <t>王瑞</t>
    <phoneticPr fontId="2" type="noConversion"/>
  </si>
  <si>
    <t>范邺文</t>
    <phoneticPr fontId="2" type="noConversion"/>
  </si>
  <si>
    <t>刘爽</t>
    <phoneticPr fontId="2" type="noConversion"/>
  </si>
  <si>
    <t>竹双</t>
    <phoneticPr fontId="2" type="noConversion"/>
  </si>
  <si>
    <t>王玉童</t>
    <phoneticPr fontId="2" type="noConversion"/>
  </si>
  <si>
    <t>李晨露</t>
    <phoneticPr fontId="2" type="noConversion"/>
  </si>
  <si>
    <t>孟祥芸</t>
    <phoneticPr fontId="2" type="noConversion"/>
  </si>
  <si>
    <t>刘畅</t>
    <phoneticPr fontId="2" type="noConversion"/>
  </si>
  <si>
    <t>朱洁</t>
    <phoneticPr fontId="2" type="noConversion"/>
  </si>
  <si>
    <t>赵英洁</t>
    <phoneticPr fontId="2" type="noConversion"/>
  </si>
  <si>
    <t>于雪洁</t>
    <phoneticPr fontId="2" type="noConversion"/>
  </si>
  <si>
    <t>李佳蓓</t>
    <phoneticPr fontId="2" type="noConversion"/>
  </si>
  <si>
    <t>王悦</t>
    <phoneticPr fontId="2" type="noConversion"/>
  </si>
  <si>
    <t>王洗志</t>
    <phoneticPr fontId="2" type="noConversion"/>
  </si>
  <si>
    <t>刘秀秀</t>
    <phoneticPr fontId="2" type="noConversion"/>
  </si>
  <si>
    <t>孙倩璐</t>
    <phoneticPr fontId="2" type="noConversion"/>
  </si>
  <si>
    <t>王冉</t>
    <phoneticPr fontId="2" type="noConversion"/>
  </si>
  <si>
    <t>严玉林</t>
    <phoneticPr fontId="2" type="noConversion"/>
  </si>
  <si>
    <t>田莉</t>
    <phoneticPr fontId="2" type="noConversion"/>
  </si>
  <si>
    <t>乔晨阳</t>
    <phoneticPr fontId="2" type="noConversion"/>
  </si>
  <si>
    <t>石兰香</t>
    <phoneticPr fontId="2" type="noConversion"/>
  </si>
  <si>
    <t>李璐</t>
    <phoneticPr fontId="2" type="noConversion"/>
  </si>
  <si>
    <t>付永芳</t>
    <phoneticPr fontId="2" type="noConversion"/>
  </si>
  <si>
    <t>刘雅洁</t>
    <phoneticPr fontId="2" type="noConversion"/>
  </si>
  <si>
    <t>陈婷</t>
    <phoneticPr fontId="2" type="noConversion"/>
  </si>
  <si>
    <t>胡礼鹏</t>
    <phoneticPr fontId="2" type="noConversion"/>
  </si>
  <si>
    <t>王芳洁</t>
    <phoneticPr fontId="2" type="noConversion"/>
  </si>
  <si>
    <t>王宇游</t>
    <phoneticPr fontId="2" type="noConversion"/>
  </si>
  <si>
    <t>刘悦</t>
    <phoneticPr fontId="2" type="noConversion"/>
  </si>
  <si>
    <t>廉敬怡</t>
    <phoneticPr fontId="2" type="noConversion"/>
  </si>
  <si>
    <t>王皓琦</t>
    <phoneticPr fontId="2" type="noConversion"/>
  </si>
  <si>
    <t>吴炳楠</t>
    <phoneticPr fontId="2" type="noConversion"/>
  </si>
  <si>
    <t>戚静铄</t>
    <phoneticPr fontId="2" type="noConversion"/>
  </si>
  <si>
    <t>王路</t>
    <phoneticPr fontId="2" type="noConversion"/>
  </si>
  <si>
    <t>郭小莉</t>
    <phoneticPr fontId="2" type="noConversion"/>
  </si>
  <si>
    <t>王亚坤</t>
    <phoneticPr fontId="2" type="noConversion"/>
  </si>
  <si>
    <t>吴优</t>
    <phoneticPr fontId="2" type="noConversion"/>
  </si>
  <si>
    <t>赵京</t>
    <phoneticPr fontId="2" type="noConversion"/>
  </si>
  <si>
    <t>张嘉琦</t>
    <phoneticPr fontId="2" type="noConversion"/>
  </si>
  <si>
    <t>周翟尤佳</t>
    <phoneticPr fontId="2" type="noConversion"/>
  </si>
  <si>
    <t>安建辉</t>
    <phoneticPr fontId="2" type="noConversion"/>
  </si>
  <si>
    <t>张天宇</t>
    <phoneticPr fontId="2" type="noConversion"/>
  </si>
  <si>
    <t>刘永康</t>
    <phoneticPr fontId="2" type="noConversion"/>
  </si>
  <si>
    <t>关键</t>
    <phoneticPr fontId="2" type="noConversion"/>
  </si>
  <si>
    <t>万京京</t>
    <phoneticPr fontId="2" type="noConversion"/>
  </si>
  <si>
    <t>冯心怡</t>
    <phoneticPr fontId="2" type="noConversion"/>
  </si>
  <si>
    <t>贾锐智</t>
    <phoneticPr fontId="2" type="noConversion"/>
  </si>
  <si>
    <t>张骏</t>
    <phoneticPr fontId="2" type="noConversion"/>
  </si>
  <si>
    <t>刘禹希</t>
    <phoneticPr fontId="2" type="noConversion"/>
  </si>
  <si>
    <t>刘雨琪</t>
    <phoneticPr fontId="2" type="noConversion"/>
  </si>
  <si>
    <t>马亚楠</t>
    <phoneticPr fontId="2" type="noConversion"/>
  </si>
  <si>
    <t>王印</t>
    <phoneticPr fontId="2" type="noConversion"/>
  </si>
  <si>
    <t>王亚涛</t>
    <phoneticPr fontId="2" type="noConversion"/>
  </si>
  <si>
    <t>付积杰</t>
    <phoneticPr fontId="2" type="noConversion"/>
  </si>
  <si>
    <t>宋杨睿</t>
    <phoneticPr fontId="2" type="noConversion"/>
  </si>
  <si>
    <t>霍瑞雪</t>
    <phoneticPr fontId="2" type="noConversion"/>
  </si>
  <si>
    <t>李辛未</t>
    <phoneticPr fontId="2" type="noConversion"/>
  </si>
  <si>
    <t>董子畅</t>
    <phoneticPr fontId="2" type="noConversion"/>
  </si>
  <si>
    <t>田利</t>
    <phoneticPr fontId="2" type="noConversion"/>
  </si>
  <si>
    <t>沈秋实</t>
    <phoneticPr fontId="2" type="noConversion"/>
  </si>
  <si>
    <t>常晓蕊</t>
    <phoneticPr fontId="2" type="noConversion"/>
  </si>
  <si>
    <t>刘祎琳</t>
    <phoneticPr fontId="2" type="noConversion"/>
  </si>
  <si>
    <t>焦静</t>
    <phoneticPr fontId="2" type="noConversion"/>
  </si>
  <si>
    <t>周庭延</t>
    <phoneticPr fontId="2" type="noConversion"/>
  </si>
  <si>
    <t>张琦</t>
    <phoneticPr fontId="2" type="noConversion"/>
  </si>
  <si>
    <t>王智雨</t>
    <phoneticPr fontId="2" type="noConversion"/>
  </si>
  <si>
    <t>王彬</t>
    <phoneticPr fontId="2" type="noConversion"/>
  </si>
  <si>
    <t>毕捷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</si>
  <si>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</si>
  <si>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</si>
  <si>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</si>
  <si>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</si>
  <si>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</si>
  <si>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</si>
  <si>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</si>
  <si>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</si>
  <si>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</si>
  <si>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</si>
  <si>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</si>
  <si>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</si>
  <si>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</si>
  <si>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</si>
  <si>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</si>
  <si>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</si>
  <si>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</si>
  <si>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</si>
  <si>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</si>
  <si>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</si>
  <si>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</si>
  <si>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</si>
  <si>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</si>
  <si>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</si>
  <si>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</si>
  <si>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缺考</t>
    <phoneticPr fontId="2" type="noConversion"/>
  </si>
  <si>
    <t>缺考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</si>
  <si>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</si>
  <si>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</si>
  <si>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</si>
  <si>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缺考</t>
    <phoneticPr fontId="2" type="noConversion"/>
  </si>
  <si>
    <t>北京市丰台区2018年度考试录用公务员(含选调生)面试及综合成绩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</si>
</sst>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\(0.00\)"/>
    <numFmt numFmtId="177" formatCode="0.00_);[Red]\(0.00\)"/>
    <numFmt numFmtId="178" formatCode="0.00_ "/>
    <numFmt numFmtId="179" formatCode="000000"/>
  </numFmts>
  <fonts count="7" x14ac:knownFonts="1">
    <font>
      <sz val="11"/>
      <color theme="1"/>
      <name val="宋体"/>
      <family val="2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7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8;&#21320;&#65288;61&#20154;&#65289;\&#31532;&#19977;&#32452;&#65288;9&#20154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8;&#21320;&#65288;61&#20154;&#65289;\&#31532;&#19977;&#32452;&#65288;11&#20154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085;&#19979;&#21320;&#65288;73&#20154;&#65289;/&#31532;&#19977;&#32452;&#65288;12&#20154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085;&#19979;&#21320;&#65288;73&#20154;&#65289;/&#31532;&#20108;&#32452;&#65288;12&#20154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8&#26085;&#19979;&#21320;&#65288;83&#20154;&#65289;/&#31532;&#19977;&#32452;&#65288;15&#20154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9;&#21320;&#65288;83&#20154;&#65289;\&#31532;&#19968;&#32452;&#65288;14&#20154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8;&#21320;&#65288;64&#20154;&#65289;\&#31532;&#19977;&#32452;&#65288;11&#20154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8;&#21320;&#65288;63&#20154;&#65289;\&#31532;&#19977;&#32452;&#65288;9&#20154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8;&#21320;&#65288;64&#20154;&#65289;\&#31532;&#20845;&#32452;&#65288;11&#20154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8;&#21320;&#65288;61&#20154;&#65289;\&#31532;&#20845;&#32452;&#65288;10&#20154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9;&#21320;&#65288;83&#20154;&#65289;\&#31532;&#20116;&#32452;&#65288;15&#2015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9;&#21320;&#65288;83&#20154;&#65289;\&#31532;&#20108;&#32452;&#65288;15&#20154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8;&#21320;&#65288;61&#20154;&#65289;\&#31532;&#20845;&#32452;&#65288;10&#20154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085;&#19979;&#21320;&#65288;73&#20154;&#65289;/&#31532;&#20116;&#32452;&#65288;12&#20154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9;&#21320;&#65288;83&#20154;&#65289;\&#31532;&#20845;&#32452;&#65288;14&#20154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8;&#21320;&#65288;61&#20154;&#65289;\&#31532;&#20116;&#32452;&#65288;11&#20154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9;&#21320;&#65288;72&#20154;&#65289;\&#31532;&#20845;&#32452;&#65288;12&#20154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8;&#21320;&#65288;63&#20154;&#65289;\&#31532;&#20845;&#32452;&#65288;11&#20154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9;&#21320;&#65288;73&#20154;&#65289;\&#31532;&#20845;&#32452;&#65288;13&#20154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8;&#21320;&#65288;63&#20154;&#65289;\&#31532;&#20116;&#32452;&#65288;11&#20154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8;&#21320;&#65288;61&#20154;&#65289;\&#31532;&#20116;&#32452;&#65288;11&#20154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9;&#21320;&#65288;83&#20154;&#65289;\&#31532;&#20116;&#32452;&#65288;14&#20154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8;&#21320;&#65288;61&#20154;&#65289;\&#31532;&#19968;&#32452;&#65288;9&#20154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8&#26085;&#19979;&#21320;&#65288;83&#20154;&#65289;/&#31532;&#20845;&#32452;&#65288;12&#20154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8;&#21320;&#65288;64&#20154;&#65289;\&#31532;&#19968;&#32452;&#65288;11&#20154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8;&#21320;&#65288;64&#20154;&#65289;\&#31532;&#22235;&#32452;&#65288;11&#20154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8;&#21320;&#65288;64&#20154;&#65289;\&#31532;&#20116;&#32452;&#65288;10&#20154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9;&#21320;&#65288;72&#20154;&#65289;\&#31532;&#20116;&#32452;&#65288;12&#20154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9;&#21320;&#65288;72&#20154;&#65289;\&#31532;&#22235;&#32452;&#65288;12&#20154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9;&#21320;&#65288;72&#20154;&#65289;\&#31532;&#19968;&#32452;&#65288;12&#20154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8;&#21320;&#65288;61&#20154;&#65289;\&#31532;&#19968;&#32452;&#65288;10&#20154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9;&#21320;&#65288;72&#20154;&#65289;\&#31532;&#19977;&#32452;&#65288;12&#20154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8;&#21320;&#65288;63&#20154;&#65289;\&#31532;&#22235;&#32452;&#65288;11&#20154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8;&#21320;&#65288;63&#20154;&#65289;\&#31532;&#19968;&#32452;&#65288;11&#20154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9&#26085;&#19979;&#21320;&#65288;83&#20154;&#65289;/&#31532;&#22235;&#32452;&#65288;12&#20154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9;&#21320;&#65288;83&#20154;&#65289;\&#31532;&#22235;&#32452;&#65288;14&#20154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8;&#21320;&#65288;61&#20154;&#65289;\&#31532;&#22235;&#32452;&#65288;11&#20154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8;&#21320;&#65288;61&#20154;&#65289;\&#31532;&#22235;&#32452;&#65288;11&#20154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085;&#19979;&#21320;&#65288;73&#20154;&#65289;/&#31532;&#22235;&#32452;&#65288;12&#20154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8;&#21320;&#65288;61&#20154;&#65289;\&#31532;&#20108;&#32452;&#65288;10&#20154;&#65289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9;&#21320;&#65288;83&#20154;&#65289;\&#31532;&#20108;&#32452;&#65288;13&#20154;&#65289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8;&#21320;&#65288;64&#20154;&#65289;\&#31532;&#20108;&#32452;&#65288;10&#20154;&#65289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10&#26085;&#19979;&#21320;&#65288;72&#20154;&#65289;\&#31532;&#20108;&#32452;&#65288;12&#20154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085;&#19979;&#21320;&#65288;73&#20154;&#65289;/&#31532;&#19968;&#32452;&#65288;12&#20154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9;&#21320;&#65288;83&#20154;&#65289;\&#31532;&#19968;&#32452;&#65288;13&#20154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8&#26085;&#19978;&#21320;&#65288;63&#20154;&#65289;\&#31532;&#20108;&#32452;&#65288;10&#20154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7&#26085;&#19978;&#21320;&#65288;61&#20154;&#65289;\&#31532;&#20108;&#32452;&#65288;9&#20154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yk\Desktop\18&#24180;&#19978;&#21322;&#24180;&#26680;&#20998;&#23460;20180309\9&#26085;&#19979;&#21320;&#65288;83&#20154;&#65289;\&#31532;&#19977;&#32452;&#65288;15&#2015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王崇锐"/>
      <sheetName val="李夏"/>
      <sheetName val="彭海路"/>
      <sheetName val="柴江亭"/>
      <sheetName val="陈新秀"/>
      <sheetName val="何杰"/>
      <sheetName val="许圣婴"/>
      <sheetName val="王菲"/>
      <sheetName val="赵玉杰"/>
    </sheetNames>
    <sheetDataSet>
      <sheetData sheetId="0">
        <row r="7">
          <cell r="I7">
            <v>77.200000000000017</v>
          </cell>
        </row>
      </sheetData>
      <sheetData sheetId="1"/>
      <sheetData sheetId="2">
        <row r="7">
          <cell r="I7">
            <v>82.6</v>
          </cell>
        </row>
      </sheetData>
      <sheetData sheetId="3">
        <row r="7">
          <cell r="I7">
            <v>69</v>
          </cell>
        </row>
      </sheetData>
      <sheetData sheetId="4">
        <row r="7">
          <cell r="I7">
            <v>80</v>
          </cell>
        </row>
      </sheetData>
      <sheetData sheetId="5">
        <row r="7">
          <cell r="I7">
            <v>77</v>
          </cell>
        </row>
      </sheetData>
      <sheetData sheetId="6">
        <row r="7">
          <cell r="I7">
            <v>82.2</v>
          </cell>
        </row>
      </sheetData>
      <sheetData sheetId="7">
        <row r="7">
          <cell r="I7">
            <v>84.399999999999991</v>
          </cell>
        </row>
      </sheetData>
      <sheetData sheetId="8">
        <row r="7">
          <cell r="I7">
            <v>78.2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奚滕滕"/>
      <sheetName val="赵雪雪"/>
      <sheetName val="宋杨"/>
      <sheetName val="王影星"/>
      <sheetName val="王茜"/>
      <sheetName val="张念鹏"/>
      <sheetName val="汪喆"/>
      <sheetName val="王浩"/>
      <sheetName val="徐富"/>
      <sheetName val="邸振禹"/>
      <sheetName val="金孟苓"/>
    </sheetNames>
    <sheetDataSet>
      <sheetData sheetId="0" refreshError="1">
        <row r="7">
          <cell r="I7">
            <v>89.600000000000009</v>
          </cell>
        </row>
      </sheetData>
      <sheetData sheetId="1" refreshError="1">
        <row r="7">
          <cell r="I7">
            <v>76.8</v>
          </cell>
        </row>
      </sheetData>
      <sheetData sheetId="2" refreshError="1">
        <row r="7">
          <cell r="I7">
            <v>76</v>
          </cell>
        </row>
      </sheetData>
      <sheetData sheetId="3" refreshError="1">
        <row r="7">
          <cell r="I7">
            <v>71.800000000000011</v>
          </cell>
        </row>
      </sheetData>
      <sheetData sheetId="4" refreshError="1">
        <row r="7">
          <cell r="I7">
            <v>81</v>
          </cell>
        </row>
      </sheetData>
      <sheetData sheetId="5" refreshError="1">
        <row r="7">
          <cell r="I7">
            <v>84.4</v>
          </cell>
        </row>
      </sheetData>
      <sheetData sheetId="6" refreshError="1">
        <row r="7">
          <cell r="I7">
            <v>81.000000000000014</v>
          </cell>
        </row>
      </sheetData>
      <sheetData sheetId="7" refreshError="1"/>
      <sheetData sheetId="8" refreshError="1">
        <row r="7">
          <cell r="I7">
            <v>76.800000000000011</v>
          </cell>
        </row>
      </sheetData>
      <sheetData sheetId="9" refreshError="1">
        <row r="7">
          <cell r="I7">
            <v>92.399999999999991</v>
          </cell>
        </row>
      </sheetData>
      <sheetData sheetId="10" refreshError="1">
        <row r="7">
          <cell r="I7">
            <v>71.400000000000006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王雪明"/>
      <sheetName val="李小午"/>
      <sheetName val="张晓巍"/>
      <sheetName val="高辰轩"/>
      <sheetName val="于益"/>
      <sheetName val="刘淼"/>
      <sheetName val="韩宝红"/>
      <sheetName val="裴慧"/>
      <sheetName val="代荣"/>
      <sheetName val="张国芬"/>
      <sheetName val="朱亭聿"/>
      <sheetName val="韩耐冬"/>
    </sheetNames>
    <sheetDataSet>
      <sheetData sheetId="0">
        <row r="7">
          <cell r="I7">
            <v>81.59999999999998</v>
          </cell>
        </row>
      </sheetData>
      <sheetData sheetId="1">
        <row r="7">
          <cell r="I7">
            <v>77.400000000000006</v>
          </cell>
        </row>
      </sheetData>
      <sheetData sheetId="2">
        <row r="7">
          <cell r="I7">
            <v>49.199999999999996</v>
          </cell>
        </row>
      </sheetData>
      <sheetData sheetId="3">
        <row r="7">
          <cell r="I7">
            <v>93</v>
          </cell>
        </row>
      </sheetData>
      <sheetData sheetId="4">
        <row r="7">
          <cell r="I7">
            <v>83.600000000000009</v>
          </cell>
        </row>
      </sheetData>
      <sheetData sheetId="5">
        <row r="7">
          <cell r="I7">
            <v>73</v>
          </cell>
        </row>
      </sheetData>
      <sheetData sheetId="6">
        <row r="7">
          <cell r="I7">
            <v>73.800000000000011</v>
          </cell>
        </row>
      </sheetData>
      <sheetData sheetId="7">
        <row r="7">
          <cell r="I7">
            <v>80.999999999999986</v>
          </cell>
        </row>
      </sheetData>
      <sheetData sheetId="8">
        <row r="7">
          <cell r="I7">
            <v>76.999999999999986</v>
          </cell>
        </row>
      </sheetData>
      <sheetData sheetId="9">
        <row r="7">
          <cell r="I7">
            <v>74.8</v>
          </cell>
        </row>
      </sheetData>
      <sheetData sheetId="10">
        <row r="7">
          <cell r="I7">
            <v>90.2</v>
          </cell>
        </row>
      </sheetData>
      <sheetData sheetId="11">
        <row r="7">
          <cell r="I7">
            <v>79.799999999999983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王超"/>
      <sheetName val="刘鎏"/>
      <sheetName val="王曦曦"/>
      <sheetName val="赵晓丹"/>
      <sheetName val="王一存"/>
      <sheetName val="张慧芳"/>
      <sheetName val="李刚"/>
      <sheetName val="吴华稳"/>
      <sheetName val="李柯"/>
      <sheetName val="巴歆"/>
      <sheetName val="冯双"/>
      <sheetName val="杨栋"/>
    </sheetNames>
    <sheetDataSet>
      <sheetData sheetId="0" refreshError="1"/>
      <sheetData sheetId="1">
        <row r="7">
          <cell r="I7">
            <v>84.799999999999983</v>
          </cell>
        </row>
      </sheetData>
      <sheetData sheetId="2">
        <row r="7">
          <cell r="I7">
            <v>86.199999999999989</v>
          </cell>
        </row>
      </sheetData>
      <sheetData sheetId="3">
        <row r="7">
          <cell r="I7">
            <v>80.000000000000014</v>
          </cell>
        </row>
      </sheetData>
      <sheetData sheetId="4">
        <row r="7">
          <cell r="I7">
            <v>81.800000000000011</v>
          </cell>
        </row>
      </sheetData>
      <sheetData sheetId="5">
        <row r="7">
          <cell r="I7">
            <v>89</v>
          </cell>
        </row>
      </sheetData>
      <sheetData sheetId="6">
        <row r="7">
          <cell r="I7">
            <v>89.2</v>
          </cell>
        </row>
      </sheetData>
      <sheetData sheetId="7">
        <row r="7">
          <cell r="I7">
            <v>82.2</v>
          </cell>
        </row>
      </sheetData>
      <sheetData sheetId="8">
        <row r="7">
          <cell r="I7">
            <v>80.400000000000006</v>
          </cell>
        </row>
      </sheetData>
      <sheetData sheetId="9">
        <row r="7">
          <cell r="I7">
            <v>87.2</v>
          </cell>
        </row>
      </sheetData>
      <sheetData sheetId="10">
        <row r="7">
          <cell r="I7">
            <v>81.2</v>
          </cell>
        </row>
      </sheetData>
      <sheetData sheetId="11">
        <row r="7">
          <cell r="I7">
            <v>72.599999999999994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旭"/>
      <sheetName val="高淼"/>
      <sheetName val="焦岩崑"/>
      <sheetName val="张静"/>
      <sheetName val="胡晓庆"/>
      <sheetName val="曾小兰"/>
      <sheetName val="孙广超"/>
      <sheetName val="尹侨雅"/>
      <sheetName val="袁瑞萌"/>
      <sheetName val="李浩楠"/>
      <sheetName val="矫健"/>
      <sheetName val="魏庆利"/>
      <sheetName val="朱笑坤"/>
      <sheetName val="王翼"/>
      <sheetName val="郭长旺"/>
    </sheetNames>
    <sheetDataSet>
      <sheetData sheetId="0">
        <row r="7">
          <cell r="I7">
            <v>77.000000000000014</v>
          </cell>
        </row>
      </sheetData>
      <sheetData sheetId="1">
        <row r="7">
          <cell r="I7">
            <v>85.399999999999991</v>
          </cell>
        </row>
      </sheetData>
      <sheetData sheetId="2">
        <row r="7">
          <cell r="I7">
            <v>75.8</v>
          </cell>
        </row>
      </sheetData>
      <sheetData sheetId="3">
        <row r="7">
          <cell r="I7">
            <v>74.000000000000014</v>
          </cell>
        </row>
      </sheetData>
      <sheetData sheetId="4">
        <row r="7">
          <cell r="I7">
            <v>76</v>
          </cell>
        </row>
      </sheetData>
      <sheetData sheetId="5">
        <row r="7">
          <cell r="I7">
            <v>72.599999999999994</v>
          </cell>
        </row>
      </sheetData>
      <sheetData sheetId="6">
        <row r="7">
          <cell r="I7">
            <v>76.8</v>
          </cell>
        </row>
      </sheetData>
      <sheetData sheetId="7">
        <row r="7">
          <cell r="I7">
            <v>86.8</v>
          </cell>
        </row>
      </sheetData>
      <sheetData sheetId="8">
        <row r="7">
          <cell r="I7">
            <v>72.8</v>
          </cell>
        </row>
      </sheetData>
      <sheetData sheetId="9">
        <row r="7">
          <cell r="I7">
            <v>85.799999999999983</v>
          </cell>
        </row>
      </sheetData>
      <sheetData sheetId="10">
        <row r="7">
          <cell r="I7">
            <v>71.599999999999994</v>
          </cell>
        </row>
      </sheetData>
      <sheetData sheetId="11" refreshError="1"/>
      <sheetData sheetId="12">
        <row r="7">
          <cell r="I7">
            <v>63.6</v>
          </cell>
        </row>
      </sheetData>
      <sheetData sheetId="13">
        <row r="7">
          <cell r="I7">
            <v>70.600000000000009</v>
          </cell>
        </row>
      </sheetData>
      <sheetData sheetId="14">
        <row r="7">
          <cell r="I7">
            <v>87.999999999999986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李雅荣"/>
      <sheetName val="李浩"/>
      <sheetName val="张欣欣"/>
      <sheetName val="吴培"/>
      <sheetName val="马玥"/>
      <sheetName val="王琳"/>
      <sheetName val="彭永"/>
      <sheetName val="贾永全"/>
      <sheetName val="刘元杰"/>
      <sheetName val="韩冰晶"/>
      <sheetName val="苏方思"/>
      <sheetName val="熊安狄"/>
      <sheetName val="李凡童"/>
      <sheetName val="孙瑶光"/>
    </sheetNames>
    <sheetDataSet>
      <sheetData sheetId="0">
        <row r="7">
          <cell r="I7">
            <v>87.800000000000011</v>
          </cell>
        </row>
      </sheetData>
      <sheetData sheetId="1">
        <row r="7">
          <cell r="I7">
            <v>78.600000000000009</v>
          </cell>
        </row>
      </sheetData>
      <sheetData sheetId="2">
        <row r="7">
          <cell r="I7">
            <v>81</v>
          </cell>
        </row>
      </sheetData>
      <sheetData sheetId="3">
        <row r="7">
          <cell r="I7">
            <v>86.4</v>
          </cell>
        </row>
      </sheetData>
      <sheetData sheetId="4">
        <row r="7">
          <cell r="I7">
            <v>74.400000000000006</v>
          </cell>
        </row>
      </sheetData>
      <sheetData sheetId="5">
        <row r="7">
          <cell r="I7">
            <v>79.400000000000006</v>
          </cell>
        </row>
      </sheetData>
      <sheetData sheetId="6">
        <row r="7">
          <cell r="I7">
            <v>88.800000000000011</v>
          </cell>
        </row>
      </sheetData>
      <sheetData sheetId="7">
        <row r="7">
          <cell r="I7">
            <v>76.8</v>
          </cell>
        </row>
      </sheetData>
      <sheetData sheetId="8"/>
      <sheetData sheetId="9">
        <row r="7">
          <cell r="I7">
            <v>76.2</v>
          </cell>
        </row>
      </sheetData>
      <sheetData sheetId="10">
        <row r="7">
          <cell r="I7">
            <v>87.6</v>
          </cell>
        </row>
      </sheetData>
      <sheetData sheetId="11">
        <row r="7">
          <cell r="I7">
            <v>88.4</v>
          </cell>
        </row>
      </sheetData>
      <sheetData sheetId="12">
        <row r="7">
          <cell r="I7">
            <v>63.2</v>
          </cell>
        </row>
      </sheetData>
      <sheetData sheetId="13">
        <row r="7">
          <cell r="I7">
            <v>75.600000000000009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董俊林"/>
      <sheetName val="沙汀鸥"/>
      <sheetName val="姚文旭"/>
      <sheetName val="辛佳蔚"/>
      <sheetName val="王丽"/>
      <sheetName val="谢超"/>
      <sheetName val="刘炜琨"/>
      <sheetName val="刘沙"/>
      <sheetName val="张泽帅"/>
      <sheetName val="窦波洋"/>
      <sheetName val="钱坤"/>
    </sheetNames>
    <sheetDataSet>
      <sheetData sheetId="0">
        <row r="7">
          <cell r="I7">
            <v>78</v>
          </cell>
        </row>
      </sheetData>
      <sheetData sheetId="1">
        <row r="7">
          <cell r="I7">
            <v>77.2</v>
          </cell>
        </row>
      </sheetData>
      <sheetData sheetId="2">
        <row r="7">
          <cell r="I7">
            <v>88.4</v>
          </cell>
        </row>
      </sheetData>
      <sheetData sheetId="3">
        <row r="7">
          <cell r="I7">
            <v>75.8</v>
          </cell>
        </row>
      </sheetData>
      <sheetData sheetId="4">
        <row r="7">
          <cell r="I7">
            <v>87.399999999999991</v>
          </cell>
        </row>
      </sheetData>
      <sheetData sheetId="5"/>
      <sheetData sheetId="6">
        <row r="7">
          <cell r="I7">
            <v>72</v>
          </cell>
        </row>
      </sheetData>
      <sheetData sheetId="7">
        <row r="7">
          <cell r="I7">
            <v>79.2</v>
          </cell>
        </row>
      </sheetData>
      <sheetData sheetId="8">
        <row r="7">
          <cell r="I7">
            <v>78.199999999999989</v>
          </cell>
        </row>
      </sheetData>
      <sheetData sheetId="9">
        <row r="7">
          <cell r="I7">
            <v>79.599999999999994</v>
          </cell>
        </row>
      </sheetData>
      <sheetData sheetId="10">
        <row r="7">
          <cell r="I7">
            <v>82.2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林雯菲"/>
      <sheetName val="陈云龙"/>
      <sheetName val="张超"/>
      <sheetName val="鲍慧玲"/>
      <sheetName val="李思远"/>
      <sheetName val="王诗蓓"/>
      <sheetName val="颜嘉琪"/>
      <sheetName val="张婷婷"/>
      <sheetName val="周丹林"/>
    </sheetNames>
    <sheetDataSet>
      <sheetData sheetId="0">
        <row r="7">
          <cell r="I7">
            <v>84.8</v>
          </cell>
        </row>
      </sheetData>
      <sheetData sheetId="1">
        <row r="7">
          <cell r="I7">
            <v>76.399999999999991</v>
          </cell>
        </row>
      </sheetData>
      <sheetData sheetId="2">
        <row r="7">
          <cell r="I7">
            <v>81.400000000000006</v>
          </cell>
        </row>
      </sheetData>
      <sheetData sheetId="3">
        <row r="7">
          <cell r="I7">
            <v>73</v>
          </cell>
        </row>
      </sheetData>
      <sheetData sheetId="4">
        <row r="7">
          <cell r="I7">
            <v>77.600000000000009</v>
          </cell>
        </row>
      </sheetData>
      <sheetData sheetId="5">
        <row r="7">
          <cell r="I7">
            <v>89.59999999999998</v>
          </cell>
        </row>
      </sheetData>
      <sheetData sheetId="6">
        <row r="7">
          <cell r="I7">
            <v>78</v>
          </cell>
        </row>
      </sheetData>
      <sheetData sheetId="7">
        <row r="7">
          <cell r="I7">
            <v>89</v>
          </cell>
        </row>
      </sheetData>
      <sheetData sheetId="8">
        <row r="7">
          <cell r="I7">
            <v>75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黄东海"/>
      <sheetName val="米剑"/>
      <sheetName val="聂文鑫"/>
      <sheetName val="殷雪珍"/>
      <sheetName val="陈旸"/>
      <sheetName val="白远鹏"/>
      <sheetName val="侯悦琳"/>
      <sheetName val="乔嫄"/>
      <sheetName val="丁翔"/>
      <sheetName val="王奥博"/>
      <sheetName val="张钜栋"/>
    </sheetNames>
    <sheetDataSet>
      <sheetData sheetId="0">
        <row r="7">
          <cell r="I7">
            <v>78.600000000000009</v>
          </cell>
        </row>
      </sheetData>
      <sheetData sheetId="1">
        <row r="7">
          <cell r="I7">
            <v>88.8</v>
          </cell>
        </row>
      </sheetData>
      <sheetData sheetId="2">
        <row r="7">
          <cell r="I7">
            <v>83.4</v>
          </cell>
        </row>
      </sheetData>
      <sheetData sheetId="3">
        <row r="7">
          <cell r="I7">
            <v>76</v>
          </cell>
        </row>
      </sheetData>
      <sheetData sheetId="4">
        <row r="7">
          <cell r="I7">
            <v>78.600000000000009</v>
          </cell>
        </row>
      </sheetData>
      <sheetData sheetId="5">
        <row r="7">
          <cell r="I7">
            <v>80.599999999999994</v>
          </cell>
        </row>
      </sheetData>
      <sheetData sheetId="6">
        <row r="7">
          <cell r="I7">
            <v>89.6</v>
          </cell>
        </row>
      </sheetData>
      <sheetData sheetId="7">
        <row r="7">
          <cell r="I7">
            <v>85</v>
          </cell>
        </row>
      </sheetData>
      <sheetData sheetId="8">
        <row r="7">
          <cell r="I7">
            <v>73.600000000000009</v>
          </cell>
        </row>
      </sheetData>
      <sheetData sheetId="9">
        <row r="7">
          <cell r="I7">
            <v>86.6</v>
          </cell>
        </row>
      </sheetData>
      <sheetData sheetId="10">
        <row r="7">
          <cell r="I7">
            <v>84.4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张伟超"/>
      <sheetName val="谷蔚"/>
      <sheetName val="唐星炜"/>
      <sheetName val="朱萍"/>
      <sheetName val="朱蒙"/>
      <sheetName val="吴昊"/>
      <sheetName val="芦杰"/>
      <sheetName val="臧佳晨"/>
      <sheetName val="杜佳伦"/>
      <sheetName val="张焱"/>
    </sheetNames>
    <sheetDataSet>
      <sheetData sheetId="0">
        <row r="7">
          <cell r="I7">
            <v>88.399999999999991</v>
          </cell>
        </row>
      </sheetData>
      <sheetData sheetId="1">
        <row r="7">
          <cell r="I7">
            <v>76.2</v>
          </cell>
        </row>
      </sheetData>
      <sheetData sheetId="2">
        <row r="7">
          <cell r="I7">
            <v>86.6</v>
          </cell>
        </row>
      </sheetData>
      <sheetData sheetId="3">
        <row r="7">
          <cell r="I7">
            <v>74.400000000000006</v>
          </cell>
        </row>
      </sheetData>
      <sheetData sheetId="4">
        <row r="7">
          <cell r="I7">
            <v>87.399999999999991</v>
          </cell>
        </row>
      </sheetData>
      <sheetData sheetId="5">
        <row r="7">
          <cell r="I7">
            <v>64.2</v>
          </cell>
        </row>
      </sheetData>
      <sheetData sheetId="6">
        <row r="7">
          <cell r="I7">
            <v>82.6</v>
          </cell>
        </row>
      </sheetData>
      <sheetData sheetId="7">
        <row r="7">
          <cell r="I7">
            <v>70.800000000000011</v>
          </cell>
        </row>
      </sheetData>
      <sheetData sheetId="8"/>
      <sheetData sheetId="9">
        <row r="7">
          <cell r="I7">
            <v>80.400000000000006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纪晨"/>
      <sheetName val="车雅洁"/>
      <sheetName val="李荣桓"/>
      <sheetName val="张亚舸"/>
      <sheetName val="丁威"/>
      <sheetName val="赵逸飞"/>
      <sheetName val="付霁洲"/>
      <sheetName val="张正"/>
      <sheetName val="黄淑倩"/>
      <sheetName val="范健雄"/>
      <sheetName val="贾新宇"/>
      <sheetName val="王秀洁"/>
      <sheetName val="徐静"/>
      <sheetName val="王雁南"/>
      <sheetName val="晁新伟"/>
    </sheetNames>
    <sheetDataSet>
      <sheetData sheetId="0">
        <row r="7">
          <cell r="I7">
            <v>86.199999999999989</v>
          </cell>
        </row>
      </sheetData>
      <sheetData sheetId="1">
        <row r="7">
          <cell r="I7">
            <v>63.000000000000007</v>
          </cell>
        </row>
      </sheetData>
      <sheetData sheetId="2">
        <row r="7">
          <cell r="I7">
            <v>55.8</v>
          </cell>
        </row>
      </sheetData>
      <sheetData sheetId="3">
        <row r="7">
          <cell r="I7">
            <v>88.4</v>
          </cell>
        </row>
      </sheetData>
      <sheetData sheetId="4">
        <row r="7">
          <cell r="I7">
            <v>71.400000000000006</v>
          </cell>
        </row>
      </sheetData>
      <sheetData sheetId="5">
        <row r="7">
          <cell r="I7">
            <v>51.20000000000001</v>
          </cell>
        </row>
      </sheetData>
      <sheetData sheetId="6">
        <row r="7">
          <cell r="I7">
            <v>65</v>
          </cell>
        </row>
      </sheetData>
      <sheetData sheetId="7">
        <row r="7">
          <cell r="I7">
            <v>84.399999999999991</v>
          </cell>
        </row>
      </sheetData>
      <sheetData sheetId="8">
        <row r="7">
          <cell r="I7">
            <v>68</v>
          </cell>
        </row>
      </sheetData>
      <sheetData sheetId="9">
        <row r="7">
          <cell r="I7">
            <v>62</v>
          </cell>
        </row>
      </sheetData>
      <sheetData sheetId="10"/>
      <sheetData sheetId="11">
        <row r="7">
          <cell r="I7">
            <v>66.599999999999994</v>
          </cell>
        </row>
      </sheetData>
      <sheetData sheetId="12"/>
      <sheetData sheetId="13">
        <row r="7">
          <cell r="I7">
            <v>79.2</v>
          </cell>
        </row>
      </sheetData>
      <sheetData sheetId="14">
        <row r="7">
          <cell r="I7">
            <v>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孟凡鹏"/>
      <sheetName val="张郁涓"/>
      <sheetName val="王思翔"/>
      <sheetName val="刘银婷"/>
      <sheetName val="段晓颉"/>
      <sheetName val="黄悦"/>
      <sheetName val="王晓扬"/>
      <sheetName val="焦丽竹"/>
      <sheetName val="韩颖"/>
      <sheetName val="宋红杰"/>
      <sheetName val="英姿"/>
      <sheetName val="李鹿园"/>
      <sheetName val="段合"/>
      <sheetName val="刘歆琦"/>
      <sheetName val="隗杨"/>
    </sheetNames>
    <sheetDataSet>
      <sheetData sheetId="0"/>
      <sheetData sheetId="1"/>
      <sheetData sheetId="2">
        <row r="7">
          <cell r="I7">
            <v>91.999999999999986</v>
          </cell>
        </row>
      </sheetData>
      <sheetData sheetId="3"/>
      <sheetData sheetId="4">
        <row r="7">
          <cell r="I7">
            <v>87.399999999999991</v>
          </cell>
        </row>
      </sheetData>
      <sheetData sheetId="5">
        <row r="7">
          <cell r="I7">
            <v>86.4</v>
          </cell>
        </row>
      </sheetData>
      <sheetData sheetId="6">
        <row r="7">
          <cell r="I7">
            <v>75.599999999999994</v>
          </cell>
        </row>
      </sheetData>
      <sheetData sheetId="7">
        <row r="7">
          <cell r="I7">
            <v>88.8</v>
          </cell>
        </row>
      </sheetData>
      <sheetData sheetId="8">
        <row r="7">
          <cell r="I7">
            <v>82.8</v>
          </cell>
        </row>
      </sheetData>
      <sheetData sheetId="9"/>
      <sheetData sheetId="10">
        <row r="7">
          <cell r="I7">
            <v>65.400000000000006</v>
          </cell>
        </row>
      </sheetData>
      <sheetData sheetId="11">
        <row r="7">
          <cell r="I7">
            <v>82.8</v>
          </cell>
        </row>
      </sheetData>
      <sheetData sheetId="12">
        <row r="7">
          <cell r="I7">
            <v>88.59999999999998</v>
          </cell>
        </row>
      </sheetData>
      <sheetData sheetId="13"/>
      <sheetData sheetId="14">
        <row r="7">
          <cell r="I7">
            <v>81.200000000000017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刘骁"/>
      <sheetName val="朱琳"/>
      <sheetName val="张春晓"/>
      <sheetName val="杜珊"/>
      <sheetName val="王宇"/>
      <sheetName val="刘洋朔"/>
      <sheetName val="孙雯"/>
      <sheetName val="樊雪涛"/>
      <sheetName val="刘盼"/>
      <sheetName val="吴桐"/>
    </sheetNames>
    <sheetDataSet>
      <sheetData sheetId="0">
        <row r="7">
          <cell r="I7">
            <v>78.8</v>
          </cell>
        </row>
      </sheetData>
      <sheetData sheetId="1">
        <row r="7">
          <cell r="I7">
            <v>81.399999999999977</v>
          </cell>
        </row>
      </sheetData>
      <sheetData sheetId="2">
        <row r="7">
          <cell r="I7">
            <v>77.600000000000023</v>
          </cell>
        </row>
      </sheetData>
      <sheetData sheetId="3">
        <row r="7">
          <cell r="I7">
            <v>79.2</v>
          </cell>
        </row>
      </sheetData>
      <sheetData sheetId="4">
        <row r="7">
          <cell r="I7">
            <v>73.2</v>
          </cell>
        </row>
      </sheetData>
      <sheetData sheetId="5">
        <row r="7">
          <cell r="I7">
            <v>74.8</v>
          </cell>
        </row>
      </sheetData>
      <sheetData sheetId="6">
        <row r="7">
          <cell r="I7">
            <v>72</v>
          </cell>
        </row>
      </sheetData>
      <sheetData sheetId="7">
        <row r="7">
          <cell r="I7">
            <v>87.399999999999991</v>
          </cell>
        </row>
      </sheetData>
      <sheetData sheetId="8"/>
      <sheetData sheetId="9">
        <row r="7">
          <cell r="I7">
            <v>83.199999999999989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于悦"/>
      <sheetName val="钟陈"/>
      <sheetName val="李琳"/>
      <sheetName val="高飞"/>
      <sheetName val="石旭"/>
      <sheetName val="王志强"/>
      <sheetName val="赵梦"/>
      <sheetName val="黄佶"/>
      <sheetName val="王曼"/>
      <sheetName val="许爽"/>
      <sheetName val="周宇莎"/>
      <sheetName val="范诗敏"/>
    </sheetNames>
    <sheetDataSet>
      <sheetData sheetId="0">
        <row r="7">
          <cell r="I7">
            <v>86.399999999999991</v>
          </cell>
        </row>
      </sheetData>
      <sheetData sheetId="1">
        <row r="7">
          <cell r="I7">
            <v>76.400000000000006</v>
          </cell>
        </row>
      </sheetData>
      <sheetData sheetId="2">
        <row r="7">
          <cell r="I7">
            <v>81.399999999999991</v>
          </cell>
        </row>
      </sheetData>
      <sheetData sheetId="3">
        <row r="7">
          <cell r="I7">
            <v>87.2</v>
          </cell>
        </row>
      </sheetData>
      <sheetData sheetId="4">
        <row r="7">
          <cell r="I7">
            <v>78.800000000000011</v>
          </cell>
        </row>
      </sheetData>
      <sheetData sheetId="5">
        <row r="7">
          <cell r="I7">
            <v>81.199999999999989</v>
          </cell>
        </row>
      </sheetData>
      <sheetData sheetId="6">
        <row r="7">
          <cell r="I7">
            <v>82.799999999999983</v>
          </cell>
        </row>
      </sheetData>
      <sheetData sheetId="7">
        <row r="7">
          <cell r="I7">
            <v>83.6</v>
          </cell>
        </row>
      </sheetData>
      <sheetData sheetId="8">
        <row r="7">
          <cell r="I7">
            <v>78</v>
          </cell>
        </row>
      </sheetData>
      <sheetData sheetId="9"/>
      <sheetData sheetId="10">
        <row r="7">
          <cell r="I7">
            <v>79.2</v>
          </cell>
        </row>
      </sheetData>
      <sheetData sheetId="11">
        <row r="7">
          <cell r="I7">
            <v>76.600000000000009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张苗"/>
      <sheetName val="张迪"/>
      <sheetName val="李赏"/>
      <sheetName val="徐丽亚"/>
      <sheetName val="李峥"/>
      <sheetName val="曹宝平"/>
      <sheetName val="杜海乐"/>
      <sheetName val="王子琦"/>
      <sheetName val="李谦"/>
      <sheetName val="申小丽"/>
      <sheetName val="李艳娜"/>
      <sheetName val="刘丹丹"/>
      <sheetName val="晏宇涵"/>
      <sheetName val="赵晨"/>
    </sheetNames>
    <sheetDataSet>
      <sheetData sheetId="0">
        <row r="7">
          <cell r="I7">
            <v>81.400000000000006</v>
          </cell>
        </row>
      </sheetData>
      <sheetData sheetId="1">
        <row r="7">
          <cell r="I7">
            <v>72</v>
          </cell>
        </row>
      </sheetData>
      <sheetData sheetId="2"/>
      <sheetData sheetId="3">
        <row r="7">
          <cell r="I7">
            <v>91.4</v>
          </cell>
        </row>
      </sheetData>
      <sheetData sheetId="4">
        <row r="7">
          <cell r="I7">
            <v>77.399999999999991</v>
          </cell>
        </row>
      </sheetData>
      <sheetData sheetId="5">
        <row r="7">
          <cell r="I7">
            <v>72.8</v>
          </cell>
        </row>
      </sheetData>
      <sheetData sheetId="6">
        <row r="7">
          <cell r="I7">
            <v>91.399999999999991</v>
          </cell>
        </row>
      </sheetData>
      <sheetData sheetId="7">
        <row r="7">
          <cell r="I7">
            <v>85.2</v>
          </cell>
        </row>
      </sheetData>
      <sheetData sheetId="8">
        <row r="7">
          <cell r="I7">
            <v>73.600000000000009</v>
          </cell>
        </row>
      </sheetData>
      <sheetData sheetId="9">
        <row r="7">
          <cell r="I7">
            <v>87.4</v>
          </cell>
        </row>
      </sheetData>
      <sheetData sheetId="10">
        <row r="7">
          <cell r="I7">
            <v>73</v>
          </cell>
        </row>
      </sheetData>
      <sheetData sheetId="11">
        <row r="7">
          <cell r="I7">
            <v>74.200000000000017</v>
          </cell>
        </row>
      </sheetData>
      <sheetData sheetId="12">
        <row r="7">
          <cell r="I7">
            <v>87.399999999999991</v>
          </cell>
        </row>
      </sheetData>
      <sheetData sheetId="13">
        <row r="7">
          <cell r="I7">
            <v>72.600000000000009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张欣奕"/>
      <sheetName val="王晓芝"/>
      <sheetName val="潘海月"/>
      <sheetName val="孙艳春"/>
      <sheetName val="王轲"/>
      <sheetName val="孙雪枫"/>
      <sheetName val="陈伟超"/>
      <sheetName val="王漫舒"/>
      <sheetName val="孙超凡"/>
      <sheetName val="杨偲"/>
      <sheetName val="翟强"/>
    </sheetNames>
    <sheetDataSet>
      <sheetData sheetId="0">
        <row r="7">
          <cell r="I7">
            <v>87.999999999999986</v>
          </cell>
        </row>
      </sheetData>
      <sheetData sheetId="1">
        <row r="7">
          <cell r="I7">
            <v>85.8</v>
          </cell>
        </row>
      </sheetData>
      <sheetData sheetId="2">
        <row r="7">
          <cell r="I7">
            <v>78</v>
          </cell>
        </row>
      </sheetData>
      <sheetData sheetId="3">
        <row r="7">
          <cell r="I7">
            <v>80.8</v>
          </cell>
        </row>
      </sheetData>
      <sheetData sheetId="4">
        <row r="7">
          <cell r="I7">
            <v>81.600000000000009</v>
          </cell>
        </row>
      </sheetData>
      <sheetData sheetId="5">
        <row r="7">
          <cell r="I7">
            <v>85.199999999999989</v>
          </cell>
        </row>
      </sheetData>
      <sheetData sheetId="6">
        <row r="7">
          <cell r="I7">
            <v>77</v>
          </cell>
        </row>
      </sheetData>
      <sheetData sheetId="7">
        <row r="7">
          <cell r="I7">
            <v>77</v>
          </cell>
        </row>
      </sheetData>
      <sheetData sheetId="8">
        <row r="7">
          <cell r="I7">
            <v>83.199999999999989</v>
          </cell>
        </row>
      </sheetData>
      <sheetData sheetId="9">
        <row r="7">
          <cell r="I7">
            <v>80.599999999999994</v>
          </cell>
        </row>
      </sheetData>
      <sheetData sheetId="10">
        <row r="7">
          <cell r="I7">
            <v>61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李辛未"/>
      <sheetName val="董子畅"/>
      <sheetName val="田利"/>
      <sheetName val="沈秋实"/>
      <sheetName val="常晓蕊"/>
      <sheetName val="刘祎琳"/>
      <sheetName val="焦静"/>
      <sheetName val="周庭延"/>
      <sheetName val="张琦"/>
      <sheetName val="王智雨"/>
      <sheetName val="王彬"/>
      <sheetName val="毕捷"/>
    </sheetNames>
    <sheetDataSet>
      <sheetData sheetId="0">
        <row r="7">
          <cell r="I7">
            <v>85.8</v>
          </cell>
        </row>
      </sheetData>
      <sheetData sheetId="1">
        <row r="7">
          <cell r="I7">
            <v>86.4</v>
          </cell>
        </row>
      </sheetData>
      <sheetData sheetId="2">
        <row r="7">
          <cell r="I7">
            <v>69.999999999999986</v>
          </cell>
        </row>
      </sheetData>
      <sheetData sheetId="3">
        <row r="7">
          <cell r="I7">
            <v>70.400000000000006</v>
          </cell>
        </row>
      </sheetData>
      <sheetData sheetId="4">
        <row r="7">
          <cell r="I7">
            <v>70</v>
          </cell>
        </row>
      </sheetData>
      <sheetData sheetId="5">
        <row r="7">
          <cell r="I7">
            <v>74.8</v>
          </cell>
        </row>
      </sheetData>
      <sheetData sheetId="6">
        <row r="7">
          <cell r="I7">
            <v>88</v>
          </cell>
        </row>
      </sheetData>
      <sheetData sheetId="7">
        <row r="7">
          <cell r="I7">
            <v>72.599999999999994</v>
          </cell>
        </row>
      </sheetData>
      <sheetData sheetId="8">
        <row r="7">
          <cell r="I7">
            <v>86</v>
          </cell>
        </row>
      </sheetData>
      <sheetData sheetId="9">
        <row r="7">
          <cell r="I7">
            <v>73</v>
          </cell>
        </row>
      </sheetData>
      <sheetData sheetId="10">
        <row r="7">
          <cell r="I7">
            <v>70.399999999999991</v>
          </cell>
        </row>
      </sheetData>
      <sheetData sheetId="11">
        <row r="7">
          <cell r="I7">
            <v>86.399999999999991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田"/>
      <sheetName val="党静怡"/>
      <sheetName val="赵姗"/>
      <sheetName val="张臣"/>
      <sheetName val="张朔"/>
      <sheetName val="张明"/>
      <sheetName val="刘姝梦"/>
      <sheetName val="辛红"/>
      <sheetName val="王金"/>
      <sheetName val="李征"/>
      <sheetName val="刘彦南"/>
    </sheetNames>
    <sheetDataSet>
      <sheetData sheetId="0" refreshError="1">
        <row r="7">
          <cell r="I7">
            <v>84.2</v>
          </cell>
        </row>
      </sheetData>
      <sheetData sheetId="1" refreshError="1">
        <row r="7">
          <cell r="I7">
            <v>91.799999999999983</v>
          </cell>
        </row>
      </sheetData>
      <sheetData sheetId="2" refreshError="1">
        <row r="7">
          <cell r="I7">
            <v>80.399999999999991</v>
          </cell>
        </row>
      </sheetData>
      <sheetData sheetId="3" refreshError="1">
        <row r="7">
          <cell r="I7">
            <v>83.399999999999991</v>
          </cell>
        </row>
      </sheetData>
      <sheetData sheetId="4" refreshError="1">
        <row r="7">
          <cell r="I7">
            <v>88.2</v>
          </cell>
        </row>
      </sheetData>
      <sheetData sheetId="5" refreshError="1">
        <row r="7">
          <cell r="I7">
            <v>73.800000000000011</v>
          </cell>
        </row>
      </sheetData>
      <sheetData sheetId="6" refreshError="1">
        <row r="7">
          <cell r="I7">
            <v>79.400000000000006</v>
          </cell>
        </row>
      </sheetData>
      <sheetData sheetId="7" refreshError="1">
        <row r="7">
          <cell r="I7">
            <v>69.2</v>
          </cell>
        </row>
      </sheetData>
      <sheetData sheetId="8" refreshError="1">
        <row r="7">
          <cell r="I7">
            <v>84.6</v>
          </cell>
        </row>
      </sheetData>
      <sheetData sheetId="9" refreshError="1">
        <row r="7">
          <cell r="I7">
            <v>89.6</v>
          </cell>
        </row>
      </sheetData>
      <sheetData sheetId="10" refreshError="1">
        <row r="7">
          <cell r="I7">
            <v>81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魏翠霞"/>
      <sheetName val="郭华"/>
      <sheetName val="刘伟玉"/>
      <sheetName val="邵亚慧"/>
      <sheetName val="朱晓霞"/>
      <sheetName val="晁娜娜"/>
      <sheetName val="李雪"/>
      <sheetName val="张志洁"/>
      <sheetName val="孙步文"/>
      <sheetName val="李成"/>
      <sheetName val="于泽安"/>
      <sheetName val="李慧珂"/>
      <sheetName val="郝倩"/>
    </sheetNames>
    <sheetDataSet>
      <sheetData sheetId="0">
        <row r="7">
          <cell r="I7">
            <v>90.2</v>
          </cell>
        </row>
      </sheetData>
      <sheetData sheetId="1">
        <row r="7">
          <cell r="I7">
            <v>84.6</v>
          </cell>
        </row>
      </sheetData>
      <sheetData sheetId="2">
        <row r="7">
          <cell r="I7">
            <v>87.399999999999991</v>
          </cell>
        </row>
      </sheetData>
      <sheetData sheetId="3">
        <row r="7">
          <cell r="I7">
            <v>83.4</v>
          </cell>
        </row>
      </sheetData>
      <sheetData sheetId="4">
        <row r="7">
          <cell r="I7">
            <v>75.800000000000011</v>
          </cell>
        </row>
      </sheetData>
      <sheetData sheetId="5">
        <row r="7">
          <cell r="I7">
            <v>83.40000000000002</v>
          </cell>
        </row>
      </sheetData>
      <sheetData sheetId="6">
        <row r="7">
          <cell r="I7">
            <v>88</v>
          </cell>
        </row>
      </sheetData>
      <sheetData sheetId="7">
        <row r="7">
          <cell r="I7">
            <v>79</v>
          </cell>
        </row>
      </sheetData>
      <sheetData sheetId="8">
        <row r="7">
          <cell r="I7">
            <v>81.199999999999989</v>
          </cell>
        </row>
      </sheetData>
      <sheetData sheetId="9">
        <row r="7">
          <cell r="I7">
            <v>84.8</v>
          </cell>
        </row>
      </sheetData>
      <sheetData sheetId="10">
        <row r="7">
          <cell r="I7">
            <v>82.399999999999991</v>
          </cell>
        </row>
      </sheetData>
      <sheetData sheetId="11">
        <row r="7">
          <cell r="I7">
            <v>84.6</v>
          </cell>
        </row>
      </sheetData>
      <sheetData sheetId="12">
        <row r="7">
          <cell r="I7">
            <v>90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于新雨"/>
      <sheetName val="李童童"/>
      <sheetName val="郑晗"/>
      <sheetName val="黄婷婷"/>
      <sheetName val="陆冰清"/>
      <sheetName val="刘翠宝"/>
      <sheetName val="孟令君"/>
      <sheetName val="秦嘉悦"/>
      <sheetName val="吴永进"/>
      <sheetName val="纪建新"/>
      <sheetName val="王奥童"/>
    </sheetNames>
    <sheetDataSet>
      <sheetData sheetId="0">
        <row r="7">
          <cell r="I7">
            <v>81</v>
          </cell>
        </row>
      </sheetData>
      <sheetData sheetId="1">
        <row r="7">
          <cell r="I7">
            <v>84.399999999999991</v>
          </cell>
        </row>
      </sheetData>
      <sheetData sheetId="2">
        <row r="7">
          <cell r="I7">
            <v>83.600000000000023</v>
          </cell>
        </row>
      </sheetData>
      <sheetData sheetId="3">
        <row r="7">
          <cell r="I7">
            <v>71.599999999999994</v>
          </cell>
        </row>
      </sheetData>
      <sheetData sheetId="4">
        <row r="7">
          <cell r="I7">
            <v>74.400000000000006</v>
          </cell>
        </row>
      </sheetData>
      <sheetData sheetId="5">
        <row r="7">
          <cell r="I7">
            <v>74.2</v>
          </cell>
        </row>
      </sheetData>
      <sheetData sheetId="6">
        <row r="7">
          <cell r="I7">
            <v>72.599999999999994</v>
          </cell>
        </row>
      </sheetData>
      <sheetData sheetId="7">
        <row r="7">
          <cell r="I7">
            <v>82.4</v>
          </cell>
        </row>
      </sheetData>
      <sheetData sheetId="8">
        <row r="7">
          <cell r="I7">
            <v>77.600000000000009</v>
          </cell>
        </row>
      </sheetData>
      <sheetData sheetId="9">
        <row r="7">
          <cell r="I7">
            <v>75.000000000000014</v>
          </cell>
        </row>
      </sheetData>
      <sheetData sheetId="10">
        <row r="7">
          <cell r="I7">
            <v>79.8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李浩宇"/>
      <sheetName val="冯川"/>
      <sheetName val="周翔宇"/>
      <sheetName val="赵伟杰"/>
      <sheetName val="李姝欣"/>
      <sheetName val="罗韧"/>
      <sheetName val="闫丽娜"/>
      <sheetName val="杨连年"/>
      <sheetName val="乔丹"/>
      <sheetName val="张赛"/>
      <sheetName val="李钧"/>
    </sheetNames>
    <sheetDataSet>
      <sheetData sheetId="0">
        <row r="7">
          <cell r="I7">
            <v>86.8</v>
          </cell>
        </row>
      </sheetData>
      <sheetData sheetId="1">
        <row r="7">
          <cell r="I7">
            <v>86.6</v>
          </cell>
        </row>
      </sheetData>
      <sheetData sheetId="2">
        <row r="7">
          <cell r="I7">
            <v>86</v>
          </cell>
        </row>
      </sheetData>
      <sheetData sheetId="3">
        <row r="7">
          <cell r="I7">
            <v>81.600000000000009</v>
          </cell>
        </row>
      </sheetData>
      <sheetData sheetId="4">
        <row r="7">
          <cell r="I7">
            <v>75.8</v>
          </cell>
        </row>
      </sheetData>
      <sheetData sheetId="5">
        <row r="7">
          <cell r="I7">
            <v>90.2</v>
          </cell>
        </row>
      </sheetData>
      <sheetData sheetId="6">
        <row r="7">
          <cell r="I7">
            <v>79.000000000000014</v>
          </cell>
        </row>
      </sheetData>
      <sheetData sheetId="7">
        <row r="7">
          <cell r="I7">
            <v>77.999999999999986</v>
          </cell>
        </row>
      </sheetData>
      <sheetData sheetId="8">
        <row r="7">
          <cell r="I7">
            <v>79.2</v>
          </cell>
        </row>
      </sheetData>
      <sheetData sheetId="9">
        <row r="7">
          <cell r="I7">
            <v>82.6</v>
          </cell>
        </row>
      </sheetData>
      <sheetData sheetId="10">
        <row r="7">
          <cell r="I7">
            <v>75.8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刘浩文"/>
      <sheetName val="吴峻"/>
      <sheetName val="史哲"/>
      <sheetName val="赵若楠"/>
      <sheetName val="安亚玲"/>
      <sheetName val="赵松"/>
      <sheetName val="杨仕伟"/>
      <sheetName val="苏祺"/>
      <sheetName val="瞿谦"/>
      <sheetName val="于晓明"/>
      <sheetName val="张希"/>
      <sheetName val="王权"/>
      <sheetName val="姚瑶"/>
      <sheetName val="李潇"/>
    </sheetNames>
    <sheetDataSet>
      <sheetData sheetId="0">
        <row r="7">
          <cell r="I7">
            <v>84.799999999999983</v>
          </cell>
        </row>
      </sheetData>
      <sheetData sheetId="1">
        <row r="7">
          <cell r="I7">
            <v>71.8</v>
          </cell>
        </row>
      </sheetData>
      <sheetData sheetId="2">
        <row r="7">
          <cell r="I7">
            <v>88.399999999999991</v>
          </cell>
        </row>
      </sheetData>
      <sheetData sheetId="3">
        <row r="7">
          <cell r="I7">
            <v>75.000000000000014</v>
          </cell>
        </row>
      </sheetData>
      <sheetData sheetId="4">
        <row r="7">
          <cell r="I7">
            <v>72.599999999999994</v>
          </cell>
        </row>
      </sheetData>
      <sheetData sheetId="5">
        <row r="7">
          <cell r="I7">
            <v>66.8</v>
          </cell>
        </row>
      </sheetData>
      <sheetData sheetId="6">
        <row r="7">
          <cell r="I7">
            <v>85.199999999999989</v>
          </cell>
        </row>
      </sheetData>
      <sheetData sheetId="7">
        <row r="7">
          <cell r="I7">
            <v>71.400000000000006</v>
          </cell>
        </row>
      </sheetData>
      <sheetData sheetId="8">
        <row r="7">
          <cell r="I7">
            <v>72</v>
          </cell>
        </row>
      </sheetData>
      <sheetData sheetId="9">
        <row r="7">
          <cell r="I7">
            <v>73.600000000000009</v>
          </cell>
        </row>
      </sheetData>
      <sheetData sheetId="10">
        <row r="7">
          <cell r="I7">
            <v>73.8</v>
          </cell>
        </row>
      </sheetData>
      <sheetData sheetId="11">
        <row r="7">
          <cell r="I7">
            <v>72.400000000000006</v>
          </cell>
        </row>
      </sheetData>
      <sheetData sheetId="12">
        <row r="7">
          <cell r="I7">
            <v>85.600000000000009</v>
          </cell>
        </row>
      </sheetData>
      <sheetData sheetId="13">
        <row r="7">
          <cell r="I7">
            <v>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时莹"/>
      <sheetName val="王晓婷"/>
      <sheetName val="李飞"/>
      <sheetName val="黄珍"/>
      <sheetName val="马晓娟"/>
      <sheetName val="彭晓庆"/>
      <sheetName val="刘耀峰"/>
      <sheetName val="张瑛"/>
      <sheetName val="张萍"/>
    </sheetNames>
    <sheetDataSet>
      <sheetData sheetId="0">
        <row r="7">
          <cell r="I7">
            <v>85.8</v>
          </cell>
        </row>
      </sheetData>
      <sheetData sheetId="1">
        <row r="7">
          <cell r="I7">
            <v>81.8</v>
          </cell>
        </row>
      </sheetData>
      <sheetData sheetId="2">
        <row r="7">
          <cell r="I7">
            <v>87</v>
          </cell>
        </row>
      </sheetData>
      <sheetData sheetId="3">
        <row r="7">
          <cell r="I7">
            <v>80.8</v>
          </cell>
        </row>
      </sheetData>
      <sheetData sheetId="4">
        <row r="7">
          <cell r="I7">
            <v>87.4</v>
          </cell>
        </row>
      </sheetData>
      <sheetData sheetId="5">
        <row r="7">
          <cell r="I7">
            <v>75.400000000000006</v>
          </cell>
        </row>
      </sheetData>
      <sheetData sheetId="6">
        <row r="7">
          <cell r="I7">
            <v>81.399999999999991</v>
          </cell>
        </row>
      </sheetData>
      <sheetData sheetId="7">
        <row r="7">
          <cell r="I7">
            <v>79.800000000000011</v>
          </cell>
        </row>
      </sheetData>
      <sheetData sheetId="8">
        <row r="7">
          <cell r="I7">
            <v>80.599999999999994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王子豪"/>
      <sheetName val="刘凯新"/>
      <sheetName val="葛星"/>
      <sheetName val="刘帅"/>
      <sheetName val="董健哲"/>
      <sheetName val="钱浩"/>
      <sheetName val="马雨晴"/>
      <sheetName val="张敏"/>
      <sheetName val="王谦"/>
      <sheetName val="高娟"/>
      <sheetName val="张静"/>
      <sheetName val="扈汪洋"/>
    </sheetNames>
    <sheetDataSet>
      <sheetData sheetId="0">
        <row r="7">
          <cell r="I7">
            <v>81.399999999999991</v>
          </cell>
        </row>
      </sheetData>
      <sheetData sheetId="1">
        <row r="7">
          <cell r="I7">
            <v>83</v>
          </cell>
        </row>
      </sheetData>
      <sheetData sheetId="2">
        <row r="7">
          <cell r="I7">
            <v>78</v>
          </cell>
        </row>
      </sheetData>
      <sheetData sheetId="3">
        <row r="7">
          <cell r="I7">
            <v>89.399999999999991</v>
          </cell>
        </row>
      </sheetData>
      <sheetData sheetId="4">
        <row r="7">
          <cell r="I7">
            <v>88.8</v>
          </cell>
        </row>
      </sheetData>
      <sheetData sheetId="5">
        <row r="7">
          <cell r="I7">
            <v>74.599999999999994</v>
          </cell>
        </row>
      </sheetData>
      <sheetData sheetId="6">
        <row r="7">
          <cell r="I7">
            <v>79.800000000000011</v>
          </cell>
        </row>
      </sheetData>
      <sheetData sheetId="7">
        <row r="7">
          <cell r="I7">
            <v>77.8</v>
          </cell>
        </row>
      </sheetData>
      <sheetData sheetId="8">
        <row r="7">
          <cell r="I7">
            <v>74.600000000000009</v>
          </cell>
        </row>
      </sheetData>
      <sheetData sheetId="9">
        <row r="7">
          <cell r="I7">
            <v>68</v>
          </cell>
        </row>
      </sheetData>
      <sheetData sheetId="10">
        <row r="7">
          <cell r="I7">
            <v>77.600000000000009</v>
          </cell>
        </row>
      </sheetData>
      <sheetData sheetId="11">
        <row r="7">
          <cell r="I7">
            <v>82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张鑫"/>
      <sheetName val="裴佳"/>
      <sheetName val="郭丽婷"/>
      <sheetName val="张佳敏"/>
      <sheetName val="林少莉"/>
      <sheetName val="田慧琳"/>
      <sheetName val="王子寒"/>
      <sheetName val="魏志鹏"/>
      <sheetName val="罗宇"/>
      <sheetName val="邢芳倩"/>
      <sheetName val="郭筱彤"/>
    </sheetNames>
    <sheetDataSet>
      <sheetData sheetId="0">
        <row r="7">
          <cell r="I7">
            <v>87.8</v>
          </cell>
        </row>
      </sheetData>
      <sheetData sheetId="1">
        <row r="7">
          <cell r="I7">
            <v>69.600000000000009</v>
          </cell>
        </row>
      </sheetData>
      <sheetData sheetId="2">
        <row r="7">
          <cell r="I7">
            <v>69.800000000000011</v>
          </cell>
        </row>
      </sheetData>
      <sheetData sheetId="3">
        <row r="7">
          <cell r="I7">
            <v>78.599999999999994</v>
          </cell>
        </row>
      </sheetData>
      <sheetData sheetId="4">
        <row r="7">
          <cell r="I7">
            <v>74.800000000000011</v>
          </cell>
        </row>
      </sheetData>
      <sheetData sheetId="5">
        <row r="7">
          <cell r="I7">
            <v>85.199999999999989</v>
          </cell>
        </row>
      </sheetData>
      <sheetData sheetId="6">
        <row r="7">
          <cell r="I7">
            <v>73</v>
          </cell>
        </row>
      </sheetData>
      <sheetData sheetId="7">
        <row r="7">
          <cell r="I7">
            <v>86.199999999999989</v>
          </cell>
        </row>
      </sheetData>
      <sheetData sheetId="8">
        <row r="7">
          <cell r="I7">
            <v>82.2</v>
          </cell>
        </row>
      </sheetData>
      <sheetData sheetId="9">
        <row r="7">
          <cell r="I7">
            <v>71.400000000000006</v>
          </cell>
        </row>
      </sheetData>
      <sheetData sheetId="10">
        <row r="7">
          <cell r="I7">
            <v>76.2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刘丽颖"/>
      <sheetName val="夏冰清"/>
      <sheetName val="彭晨"/>
      <sheetName val="袁文娇"/>
      <sheetName val="吕腾飞"/>
      <sheetName val="胡静"/>
      <sheetName val="张宇"/>
      <sheetName val="董润瑀"/>
      <sheetName val="齐立斐"/>
      <sheetName val="曹盼盼"/>
      <sheetName val="许福慧"/>
    </sheetNames>
    <sheetDataSet>
      <sheetData sheetId="0">
        <row r="7">
          <cell r="I7">
            <v>66.400000000000006</v>
          </cell>
        </row>
      </sheetData>
      <sheetData sheetId="1">
        <row r="7">
          <cell r="I7">
            <v>78.2</v>
          </cell>
        </row>
      </sheetData>
      <sheetData sheetId="2">
        <row r="7">
          <cell r="I7">
            <v>85.999999999999986</v>
          </cell>
        </row>
      </sheetData>
      <sheetData sheetId="3">
        <row r="7">
          <cell r="I7">
            <v>83.2</v>
          </cell>
        </row>
      </sheetData>
      <sheetData sheetId="4">
        <row r="7">
          <cell r="I7">
            <v>76.400000000000006</v>
          </cell>
        </row>
      </sheetData>
      <sheetData sheetId="5">
        <row r="7">
          <cell r="I7">
            <v>85.4</v>
          </cell>
        </row>
      </sheetData>
      <sheetData sheetId="6">
        <row r="7">
          <cell r="I7">
            <v>89.399999999999991</v>
          </cell>
        </row>
      </sheetData>
      <sheetData sheetId="7">
        <row r="7">
          <cell r="I7">
            <v>79.800000000000011</v>
          </cell>
        </row>
      </sheetData>
      <sheetData sheetId="8">
        <row r="7">
          <cell r="I7">
            <v>81.400000000000006</v>
          </cell>
        </row>
      </sheetData>
      <sheetData sheetId="9">
        <row r="7">
          <cell r="I7">
            <v>87.399999999999977</v>
          </cell>
        </row>
      </sheetData>
      <sheetData sheetId="10">
        <row r="7">
          <cell r="I7">
            <v>78.599999999999994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王京京"/>
      <sheetName val="王萍萍"/>
      <sheetName val="于曌"/>
      <sheetName val="孟媛"/>
      <sheetName val="李锐敏"/>
      <sheetName val="崔楚轩"/>
      <sheetName val="孔莉媛"/>
      <sheetName val="刘怡菲"/>
      <sheetName val="刘亚楠"/>
      <sheetName val="张一帆"/>
    </sheetNames>
    <sheetDataSet>
      <sheetData sheetId="0" refreshError="1">
        <row r="7">
          <cell r="I7">
            <v>85.6</v>
          </cell>
        </row>
      </sheetData>
      <sheetData sheetId="1" refreshError="1">
        <row r="7">
          <cell r="I7">
            <v>87.8</v>
          </cell>
        </row>
      </sheetData>
      <sheetData sheetId="2" refreshError="1">
        <row r="7">
          <cell r="I7">
            <v>84.2</v>
          </cell>
        </row>
      </sheetData>
      <sheetData sheetId="3" refreshError="1">
        <row r="7">
          <cell r="I7">
            <v>89.4</v>
          </cell>
        </row>
      </sheetData>
      <sheetData sheetId="4" refreshError="1">
        <row r="7">
          <cell r="I7">
            <v>89.8</v>
          </cell>
        </row>
      </sheetData>
      <sheetData sheetId="5" refreshError="1">
        <row r="7">
          <cell r="I7">
            <v>82.8</v>
          </cell>
        </row>
      </sheetData>
      <sheetData sheetId="6" refreshError="1">
        <row r="7">
          <cell r="I7">
            <v>83.8</v>
          </cell>
        </row>
      </sheetData>
      <sheetData sheetId="7" refreshError="1">
        <row r="7">
          <cell r="I7">
            <v>93</v>
          </cell>
        </row>
      </sheetData>
      <sheetData sheetId="8" refreshError="1">
        <row r="7">
          <cell r="I7">
            <v>85.6</v>
          </cell>
        </row>
      </sheetData>
      <sheetData sheetId="9" refreshError="1">
        <row r="7">
          <cell r="I7">
            <v>85.4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万京京"/>
      <sheetName val="冯心怡"/>
      <sheetName val="贾锐智"/>
      <sheetName val="张骏"/>
      <sheetName val="刘禹希"/>
      <sheetName val="刘雨琪"/>
      <sheetName val="马亚楠"/>
      <sheetName val="王印"/>
      <sheetName val="王亚涛"/>
      <sheetName val="付积杰"/>
      <sheetName val="宋杨睿"/>
      <sheetName val="霍瑞雪"/>
    </sheetNames>
    <sheetDataSet>
      <sheetData sheetId="0" refreshError="1">
        <row r="7">
          <cell r="I7">
            <v>73.400000000000006</v>
          </cell>
        </row>
      </sheetData>
      <sheetData sheetId="1" refreshError="1">
        <row r="7">
          <cell r="I7">
            <v>76.8</v>
          </cell>
        </row>
      </sheetData>
      <sheetData sheetId="2" refreshError="1">
        <row r="7">
          <cell r="I7">
            <v>76.400000000000006</v>
          </cell>
        </row>
      </sheetData>
      <sheetData sheetId="3" refreshError="1">
        <row r="7">
          <cell r="I7">
            <v>84.199999999999989</v>
          </cell>
        </row>
      </sheetData>
      <sheetData sheetId="4" refreshError="1">
        <row r="7">
          <cell r="I7">
            <v>88.199999999999989</v>
          </cell>
        </row>
      </sheetData>
      <sheetData sheetId="5" refreshError="1">
        <row r="7">
          <cell r="I7">
            <v>84.799999999999983</v>
          </cell>
        </row>
      </sheetData>
      <sheetData sheetId="6" refreshError="1">
        <row r="7">
          <cell r="I7">
            <v>81.2</v>
          </cell>
        </row>
      </sheetData>
      <sheetData sheetId="7" refreshError="1"/>
      <sheetData sheetId="8" refreshError="1">
        <row r="7">
          <cell r="I7">
            <v>67.599999999999994</v>
          </cell>
        </row>
      </sheetData>
      <sheetData sheetId="9" refreshError="1">
        <row r="7">
          <cell r="I7">
            <v>74.400000000000006</v>
          </cell>
        </row>
      </sheetData>
      <sheetData sheetId="10" refreshError="1">
        <row r="7">
          <cell r="I7">
            <v>77.8</v>
          </cell>
        </row>
      </sheetData>
      <sheetData sheetId="11" refreshError="1">
        <row r="7">
          <cell r="I7">
            <v>69.599999999999994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戚静铄"/>
      <sheetName val="王路"/>
      <sheetName val="郭小莉"/>
      <sheetName val="王亚坤"/>
      <sheetName val="吴优"/>
      <sheetName val="赵京"/>
      <sheetName val="张嘉琦"/>
      <sheetName val="周翟尤佳"/>
      <sheetName val="安建辉"/>
      <sheetName val="张天宇"/>
      <sheetName val="刘永康"/>
      <sheetName val="关键"/>
    </sheetNames>
    <sheetDataSet>
      <sheetData sheetId="0">
        <row r="7">
          <cell r="I7">
            <v>88.6</v>
          </cell>
        </row>
      </sheetData>
      <sheetData sheetId="1"/>
      <sheetData sheetId="2">
        <row r="7">
          <cell r="I7">
            <v>83</v>
          </cell>
        </row>
      </sheetData>
      <sheetData sheetId="3">
        <row r="7">
          <cell r="I7">
            <v>86.2</v>
          </cell>
        </row>
      </sheetData>
      <sheetData sheetId="4">
        <row r="7">
          <cell r="I7">
            <v>72.800000000000011</v>
          </cell>
        </row>
      </sheetData>
      <sheetData sheetId="5">
        <row r="7">
          <cell r="I7">
            <v>89</v>
          </cell>
        </row>
      </sheetData>
      <sheetData sheetId="6">
        <row r="7">
          <cell r="I7">
            <v>88.6</v>
          </cell>
        </row>
      </sheetData>
      <sheetData sheetId="7">
        <row r="7">
          <cell r="I7">
            <v>83.600000000000009</v>
          </cell>
        </row>
      </sheetData>
      <sheetData sheetId="8">
        <row r="7">
          <cell r="I7">
            <v>80.399999999999991</v>
          </cell>
        </row>
      </sheetData>
      <sheetData sheetId="9">
        <row r="7">
          <cell r="I7">
            <v>66.399999999999991</v>
          </cell>
        </row>
      </sheetData>
      <sheetData sheetId="10">
        <row r="7">
          <cell r="I7">
            <v>78</v>
          </cell>
        </row>
      </sheetData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彭诗豪"/>
      <sheetName val="高磊"/>
      <sheetName val="任娜娜"/>
      <sheetName val="王瑞"/>
      <sheetName val="范邺文"/>
      <sheetName val="刘爽"/>
      <sheetName val="竹双"/>
      <sheetName val="王玉童"/>
      <sheetName val="李晨露"/>
      <sheetName val="孟祥芸"/>
      <sheetName val="刘畅"/>
      <sheetName val="朱洁"/>
    </sheetNames>
    <sheetDataSet>
      <sheetData sheetId="0">
        <row r="7">
          <cell r="I7">
            <v>89.6</v>
          </cell>
        </row>
      </sheetData>
      <sheetData sheetId="1"/>
      <sheetData sheetId="2">
        <row r="7">
          <cell r="I7">
            <v>78.400000000000006</v>
          </cell>
        </row>
      </sheetData>
      <sheetData sheetId="3">
        <row r="7">
          <cell r="I7">
            <v>74.40000000000002</v>
          </cell>
        </row>
      </sheetData>
      <sheetData sheetId="4">
        <row r="7">
          <cell r="I7">
            <v>79</v>
          </cell>
        </row>
      </sheetData>
      <sheetData sheetId="5">
        <row r="7">
          <cell r="I7">
            <v>84.2</v>
          </cell>
        </row>
      </sheetData>
      <sheetData sheetId="6">
        <row r="7">
          <cell r="I7">
            <v>81.599999999999994</v>
          </cell>
        </row>
      </sheetData>
      <sheetData sheetId="7">
        <row r="7">
          <cell r="I7">
            <v>86.6</v>
          </cell>
        </row>
      </sheetData>
      <sheetData sheetId="8">
        <row r="7">
          <cell r="I7">
            <v>82.4</v>
          </cell>
        </row>
      </sheetData>
      <sheetData sheetId="9">
        <row r="7">
          <cell r="I7">
            <v>88.199999999999989</v>
          </cell>
        </row>
      </sheetData>
      <sheetData sheetId="10"/>
      <sheetData sheetId="11">
        <row r="7">
          <cell r="I7">
            <v>81.599999999999994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刘印志"/>
      <sheetName val="吕冰心"/>
      <sheetName val="王静"/>
      <sheetName val="潘微彤"/>
      <sheetName val="郭晓晗"/>
      <sheetName val="覃玲"/>
      <sheetName val="王梦博"/>
      <sheetName val="赵凯"/>
      <sheetName val="马峰"/>
      <sheetName val="李根森"/>
    </sheetNames>
    <sheetDataSet>
      <sheetData sheetId="0" refreshError="1">
        <row r="7">
          <cell r="I7">
            <v>83.000000000000014</v>
          </cell>
        </row>
      </sheetData>
      <sheetData sheetId="1" refreshError="1">
        <row r="7">
          <cell r="I7">
            <v>83.999999999999986</v>
          </cell>
        </row>
      </sheetData>
      <sheetData sheetId="2" refreshError="1">
        <row r="7">
          <cell r="I7">
            <v>79</v>
          </cell>
        </row>
      </sheetData>
      <sheetData sheetId="3" refreshError="1">
        <row r="7">
          <cell r="I7">
            <v>88.6</v>
          </cell>
        </row>
      </sheetData>
      <sheetData sheetId="4" refreshError="1">
        <row r="7">
          <cell r="I7">
            <v>87.199999999999989</v>
          </cell>
        </row>
      </sheetData>
      <sheetData sheetId="5" refreshError="1">
        <row r="7">
          <cell r="I7">
            <v>84.8</v>
          </cell>
        </row>
      </sheetData>
      <sheetData sheetId="6" refreshError="1">
        <row r="7">
          <cell r="I7">
            <v>88.199999999999989</v>
          </cell>
        </row>
      </sheetData>
      <sheetData sheetId="7" refreshError="1">
        <row r="7">
          <cell r="I7">
            <v>82.399999999999991</v>
          </cell>
        </row>
      </sheetData>
      <sheetData sheetId="8" refreshError="1">
        <row r="7">
          <cell r="I7">
            <v>68.600000000000009</v>
          </cell>
        </row>
      </sheetData>
      <sheetData sheetId="9" refreshError="1">
        <row r="7">
          <cell r="I7">
            <v>92.2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李璐"/>
      <sheetName val="付永芳"/>
      <sheetName val="刘雅洁"/>
      <sheetName val="陈婷"/>
      <sheetName val="胡礼鹏"/>
      <sheetName val="王芳洁"/>
      <sheetName val="王宇游"/>
      <sheetName val="刘悦"/>
      <sheetName val="廉敬怡"/>
      <sheetName val="王皓琦"/>
      <sheetName val="吴炳楠"/>
      <sheetName val="孟媛"/>
    </sheetNames>
    <sheetDataSet>
      <sheetData sheetId="0">
        <row r="7">
          <cell r="I7">
            <v>72.199999999999989</v>
          </cell>
        </row>
      </sheetData>
      <sheetData sheetId="1">
        <row r="7">
          <cell r="I7">
            <v>72.599999999999994</v>
          </cell>
        </row>
      </sheetData>
      <sheetData sheetId="2">
        <row r="7">
          <cell r="I7">
            <v>87.4</v>
          </cell>
        </row>
      </sheetData>
      <sheetData sheetId="3">
        <row r="7">
          <cell r="I7">
            <v>72.199999999999989</v>
          </cell>
        </row>
      </sheetData>
      <sheetData sheetId="4">
        <row r="7">
          <cell r="I7">
            <v>87.4</v>
          </cell>
        </row>
      </sheetData>
      <sheetData sheetId="5">
        <row r="7">
          <cell r="I7">
            <v>75.600000000000009</v>
          </cell>
        </row>
      </sheetData>
      <sheetData sheetId="6">
        <row r="7">
          <cell r="I7">
            <v>79.600000000000009</v>
          </cell>
        </row>
      </sheetData>
      <sheetData sheetId="7">
        <row r="7">
          <cell r="I7">
            <v>81.399999999999991</v>
          </cell>
        </row>
      </sheetData>
      <sheetData sheetId="8">
        <row r="7">
          <cell r="I7">
            <v>83.2</v>
          </cell>
        </row>
      </sheetData>
      <sheetData sheetId="9">
        <row r="7">
          <cell r="I7">
            <v>64.400000000000006</v>
          </cell>
        </row>
      </sheetData>
      <sheetData sheetId="10">
        <row r="7">
          <cell r="I7">
            <v>73.400000000000006</v>
          </cell>
        </row>
      </sheetData>
      <sheetData sheetId="11">
        <row r="7">
          <cell r="I7">
            <v>79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张亚晗"/>
      <sheetName val="叶瑶瑶"/>
      <sheetName val="左慧敏"/>
      <sheetName val="杜奕璇"/>
      <sheetName val="李媛"/>
      <sheetName val="周旭"/>
      <sheetName val="孙梦莹"/>
      <sheetName val="牛占原"/>
      <sheetName val="张艺潇"/>
      <sheetName val="刘博文"/>
      <sheetName val="王亮"/>
    </sheetNames>
    <sheetDataSet>
      <sheetData sheetId="0">
        <row r="7">
          <cell r="I7">
            <v>73.400000000000006</v>
          </cell>
        </row>
      </sheetData>
      <sheetData sheetId="1">
        <row r="7">
          <cell r="I7">
            <v>79.2</v>
          </cell>
        </row>
      </sheetData>
      <sheetData sheetId="2">
        <row r="7">
          <cell r="I7">
            <v>81.2</v>
          </cell>
        </row>
      </sheetData>
      <sheetData sheetId="3">
        <row r="7">
          <cell r="I7">
            <v>81</v>
          </cell>
        </row>
      </sheetData>
      <sheetData sheetId="4"/>
      <sheetData sheetId="5">
        <row r="7">
          <cell r="I7">
            <v>71.8</v>
          </cell>
        </row>
      </sheetData>
      <sheetData sheetId="6">
        <row r="7">
          <cell r="I7">
            <v>89.8</v>
          </cell>
        </row>
      </sheetData>
      <sheetData sheetId="7">
        <row r="7">
          <cell r="I7">
            <v>71.599999999999994</v>
          </cell>
        </row>
      </sheetData>
      <sheetData sheetId="8">
        <row r="7">
          <cell r="I7">
            <v>80.2</v>
          </cell>
        </row>
      </sheetData>
      <sheetData sheetId="9">
        <row r="7">
          <cell r="I7">
            <v>78.599999999999994</v>
          </cell>
        </row>
      </sheetData>
      <sheetData sheetId="10">
        <row r="7">
          <cell r="I7">
            <v>73.399999999999991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滕艾"/>
      <sheetName val="左宏炜"/>
      <sheetName val="冯以琳"/>
      <sheetName val="普艳阳"/>
      <sheetName val="张馨予"/>
      <sheetName val="王之俊"/>
      <sheetName val="陆京澜"/>
      <sheetName val="贾磊"/>
      <sheetName val="杨瑞红"/>
      <sheetName val="张瑜"/>
      <sheetName val="陈琳子"/>
    </sheetNames>
    <sheetDataSet>
      <sheetData sheetId="0">
        <row r="7">
          <cell r="I7">
            <v>79.399999999999991</v>
          </cell>
        </row>
      </sheetData>
      <sheetData sheetId="1">
        <row r="7">
          <cell r="I7">
            <v>80</v>
          </cell>
        </row>
      </sheetData>
      <sheetData sheetId="2">
        <row r="7">
          <cell r="I7">
            <v>89.6</v>
          </cell>
        </row>
      </sheetData>
      <sheetData sheetId="3">
        <row r="7">
          <cell r="I7">
            <v>74.600000000000009</v>
          </cell>
        </row>
      </sheetData>
      <sheetData sheetId="4">
        <row r="7">
          <cell r="I7">
            <v>74.800000000000011</v>
          </cell>
        </row>
      </sheetData>
      <sheetData sheetId="5">
        <row r="7">
          <cell r="I7">
            <v>92</v>
          </cell>
        </row>
      </sheetData>
      <sheetData sheetId="6">
        <row r="7">
          <cell r="I7">
            <v>81.399999999999991</v>
          </cell>
        </row>
      </sheetData>
      <sheetData sheetId="7">
        <row r="7">
          <cell r="I7">
            <v>78.600000000000009</v>
          </cell>
        </row>
      </sheetData>
      <sheetData sheetId="8">
        <row r="7">
          <cell r="I7">
            <v>74.600000000000009</v>
          </cell>
        </row>
      </sheetData>
      <sheetData sheetId="9">
        <row r="7">
          <cell r="I7">
            <v>76.599999999999994</v>
          </cell>
        </row>
      </sheetData>
      <sheetData sheetId="10">
        <row r="7">
          <cell r="I7">
            <v>76.400000000000006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彭秋原"/>
      <sheetName val="赵洁"/>
      <sheetName val="赵永芳"/>
      <sheetName val="王露晓"/>
      <sheetName val="付芸"/>
      <sheetName val="金汝佳"/>
      <sheetName val="公孙明"/>
      <sheetName val="刘文杰"/>
      <sheetName val="王薇"/>
      <sheetName val="马洲"/>
      <sheetName val="段愿愿"/>
      <sheetName val="郭丹丹"/>
    </sheetNames>
    <sheetDataSet>
      <sheetData sheetId="0" refreshError="1"/>
      <sheetData sheetId="1">
        <row r="7">
          <cell r="I7">
            <v>80.599999999999994</v>
          </cell>
        </row>
      </sheetData>
      <sheetData sheetId="2">
        <row r="7">
          <cell r="I7">
            <v>85.399999999999991</v>
          </cell>
        </row>
      </sheetData>
      <sheetData sheetId="3">
        <row r="7">
          <cell r="I7">
            <v>81</v>
          </cell>
        </row>
      </sheetData>
      <sheetData sheetId="4">
        <row r="7">
          <cell r="I7">
            <v>89.199999999999989</v>
          </cell>
        </row>
      </sheetData>
      <sheetData sheetId="5" refreshError="1"/>
      <sheetData sheetId="6">
        <row r="7">
          <cell r="I7">
            <v>88</v>
          </cell>
        </row>
      </sheetData>
      <sheetData sheetId="7">
        <row r="7">
          <cell r="I7">
            <v>77.600000000000009</v>
          </cell>
        </row>
      </sheetData>
      <sheetData sheetId="8">
        <row r="7">
          <cell r="I7">
            <v>79.599999999999994</v>
          </cell>
        </row>
      </sheetData>
      <sheetData sheetId="9">
        <row r="7">
          <cell r="I7">
            <v>84.000000000000014</v>
          </cell>
        </row>
      </sheetData>
      <sheetData sheetId="10">
        <row r="7">
          <cell r="I7">
            <v>71.399999999999991</v>
          </cell>
        </row>
      </sheetData>
      <sheetData sheetId="11">
        <row r="7">
          <cell r="I7">
            <v>73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艾鸽"/>
      <sheetName val="孙霞"/>
      <sheetName val="马舒欣"/>
      <sheetName val="陆青"/>
      <sheetName val="藏云"/>
      <sheetName val="王冠祺"/>
      <sheetName val="白宇婷"/>
      <sheetName val="张肖荻"/>
      <sheetName val="陶雪凝"/>
      <sheetName val="张卉君"/>
      <sheetName val="范雪艳"/>
      <sheetName val="翟凯丽"/>
      <sheetName val="张萌"/>
      <sheetName val="张潇"/>
    </sheetNames>
    <sheetDataSet>
      <sheetData sheetId="0">
        <row r="7">
          <cell r="I7">
            <v>81.2</v>
          </cell>
        </row>
      </sheetData>
      <sheetData sheetId="1">
        <row r="7">
          <cell r="I7">
            <v>79.800000000000011</v>
          </cell>
        </row>
      </sheetData>
      <sheetData sheetId="2">
        <row r="7">
          <cell r="I7">
            <v>70.800000000000011</v>
          </cell>
        </row>
      </sheetData>
      <sheetData sheetId="3">
        <row r="7">
          <cell r="I7">
            <v>80.8</v>
          </cell>
        </row>
      </sheetData>
      <sheetData sheetId="4">
        <row r="7">
          <cell r="I7">
            <v>82.4</v>
          </cell>
        </row>
      </sheetData>
      <sheetData sheetId="5">
        <row r="7">
          <cell r="I7">
            <v>90.8</v>
          </cell>
        </row>
      </sheetData>
      <sheetData sheetId="6">
        <row r="7">
          <cell r="I7">
            <v>94.6</v>
          </cell>
        </row>
      </sheetData>
      <sheetData sheetId="7">
        <row r="7">
          <cell r="I7">
            <v>85.399999999999991</v>
          </cell>
        </row>
      </sheetData>
      <sheetData sheetId="8">
        <row r="7">
          <cell r="I7">
            <v>74.600000000000009</v>
          </cell>
        </row>
      </sheetData>
      <sheetData sheetId="9">
        <row r="7">
          <cell r="I7">
            <v>81.599999999999994</v>
          </cell>
        </row>
      </sheetData>
      <sheetData sheetId="10">
        <row r="7">
          <cell r="I7">
            <v>71.600000000000009</v>
          </cell>
        </row>
      </sheetData>
      <sheetData sheetId="11"/>
      <sheetData sheetId="12"/>
      <sheetData sheetId="13">
        <row r="7">
          <cell r="I7">
            <v>82.8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肖逸仁"/>
      <sheetName val="孟周一"/>
      <sheetName val="李娅楠"/>
      <sheetName val="姚金岐"/>
      <sheetName val="史戈"/>
      <sheetName val="刘放"/>
      <sheetName val="赵旭莹"/>
      <sheetName val="刘涛"/>
      <sheetName val="张澈"/>
      <sheetName val="许光明"/>
      <sheetName val="宋景鑫"/>
    </sheetNames>
    <sheetDataSet>
      <sheetData sheetId="0">
        <row r="7">
          <cell r="I7">
            <v>85</v>
          </cell>
        </row>
      </sheetData>
      <sheetData sheetId="1">
        <row r="7">
          <cell r="I7">
            <v>83.4</v>
          </cell>
        </row>
      </sheetData>
      <sheetData sheetId="2">
        <row r="7">
          <cell r="I7">
            <v>81.8</v>
          </cell>
        </row>
      </sheetData>
      <sheetData sheetId="3">
        <row r="7">
          <cell r="I7">
            <v>76.400000000000006</v>
          </cell>
        </row>
      </sheetData>
      <sheetData sheetId="4">
        <row r="7">
          <cell r="I7">
            <v>80.400000000000006</v>
          </cell>
        </row>
      </sheetData>
      <sheetData sheetId="5">
        <row r="7">
          <cell r="I7">
            <v>80.8</v>
          </cell>
        </row>
      </sheetData>
      <sheetData sheetId="6">
        <row r="7">
          <cell r="I7">
            <v>87.6</v>
          </cell>
        </row>
      </sheetData>
      <sheetData sheetId="7">
        <row r="7">
          <cell r="I7">
            <v>79.800000000000011</v>
          </cell>
        </row>
      </sheetData>
      <sheetData sheetId="8">
        <row r="7">
          <cell r="I7">
            <v>74.600000000000009</v>
          </cell>
        </row>
      </sheetData>
      <sheetData sheetId="9">
        <row r="7">
          <cell r="I7">
            <v>70.8</v>
          </cell>
        </row>
      </sheetData>
      <sheetData sheetId="10">
        <row r="7">
          <cell r="I7">
            <v>78.600000000000009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李娜"/>
      <sheetName val="郎维晨"/>
      <sheetName val="张硕"/>
      <sheetName val="潘诗霞"/>
      <sheetName val="王海洋"/>
      <sheetName val="王娅瑄"/>
      <sheetName val="李梦"/>
      <sheetName val="蒙明利"/>
      <sheetName val="吴佳一"/>
      <sheetName val="吴伟"/>
      <sheetName val="宗妍"/>
    </sheetNames>
    <sheetDataSet>
      <sheetData sheetId="0" refreshError="1"/>
      <sheetData sheetId="1" refreshError="1">
        <row r="7">
          <cell r="I7">
            <v>86.6</v>
          </cell>
        </row>
      </sheetData>
      <sheetData sheetId="2" refreshError="1">
        <row r="7">
          <cell r="I7">
            <v>64.600000000000009</v>
          </cell>
        </row>
      </sheetData>
      <sheetData sheetId="3" refreshError="1">
        <row r="7">
          <cell r="I7">
            <v>82.2</v>
          </cell>
        </row>
      </sheetData>
      <sheetData sheetId="4" refreshError="1">
        <row r="7">
          <cell r="I7">
            <v>82</v>
          </cell>
        </row>
      </sheetData>
      <sheetData sheetId="5" refreshError="1">
        <row r="7">
          <cell r="I7">
            <v>85.799999999999983</v>
          </cell>
        </row>
      </sheetData>
      <sheetData sheetId="6" refreshError="1">
        <row r="7">
          <cell r="I7">
            <v>81</v>
          </cell>
        </row>
      </sheetData>
      <sheetData sheetId="7" refreshError="1">
        <row r="7">
          <cell r="I7">
            <v>83.199999999999989</v>
          </cell>
        </row>
      </sheetData>
      <sheetData sheetId="8" refreshError="1">
        <row r="7">
          <cell r="I7">
            <v>87.799999999999983</v>
          </cell>
        </row>
      </sheetData>
      <sheetData sheetId="9" refreshError="1"/>
      <sheetData sheetId="10" refreshError="1">
        <row r="7">
          <cell r="I7">
            <v>75.600000000000009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樊利波"/>
      <sheetName val="马骊骏"/>
      <sheetName val="卢扬逊"/>
      <sheetName val="刘童一"/>
      <sheetName val="余静宜"/>
      <sheetName val="许蔚"/>
      <sheetName val="杨婕"/>
      <sheetName val="陈京博"/>
      <sheetName val="杨荣"/>
      <sheetName val="陈宏"/>
      <sheetName val="徐冬"/>
      <sheetName val="陈颂"/>
    </sheetNames>
    <sheetDataSet>
      <sheetData sheetId="0">
        <row r="7">
          <cell r="I7">
            <v>82.000000000000014</v>
          </cell>
        </row>
      </sheetData>
      <sheetData sheetId="1">
        <row r="7">
          <cell r="I7">
            <v>78.8</v>
          </cell>
        </row>
      </sheetData>
      <sheetData sheetId="2">
        <row r="7">
          <cell r="I7">
            <v>83.399999999999991</v>
          </cell>
        </row>
      </sheetData>
      <sheetData sheetId="3">
        <row r="7">
          <cell r="I7">
            <v>86.59999999999998</v>
          </cell>
        </row>
      </sheetData>
      <sheetData sheetId="4">
        <row r="7">
          <cell r="I7">
            <v>59.79999999999999</v>
          </cell>
        </row>
      </sheetData>
      <sheetData sheetId="5">
        <row r="7">
          <cell r="I7">
            <v>73.399999999999991</v>
          </cell>
        </row>
      </sheetData>
      <sheetData sheetId="6">
        <row r="7">
          <cell r="I7">
            <v>84.2</v>
          </cell>
        </row>
      </sheetData>
      <sheetData sheetId="7">
        <row r="7">
          <cell r="I7">
            <v>82</v>
          </cell>
        </row>
      </sheetData>
      <sheetData sheetId="8">
        <row r="7">
          <cell r="I7">
            <v>84.6</v>
          </cell>
        </row>
      </sheetData>
      <sheetData sheetId="9">
        <row r="7">
          <cell r="I7">
            <v>74.800000000000011</v>
          </cell>
        </row>
      </sheetData>
      <sheetData sheetId="10">
        <row r="7">
          <cell r="I7">
            <v>73.999999999999986</v>
          </cell>
        </row>
      </sheetData>
      <sheetData sheetId="11">
        <row r="7">
          <cell r="I7">
            <v>78.2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田奕晖"/>
      <sheetName val="纪雪宁"/>
      <sheetName val="颜培洁"/>
      <sheetName val="刘天聪"/>
      <sheetName val="唐晓博"/>
      <sheetName val="于晏如"/>
      <sheetName val="韩慧琴"/>
      <sheetName val="袁义杭"/>
      <sheetName val="董彦彤"/>
      <sheetName val="郭彦宏"/>
    </sheetNames>
    <sheetDataSet>
      <sheetData sheetId="0"/>
      <sheetData sheetId="1"/>
      <sheetData sheetId="2">
        <row r="7">
          <cell r="I7">
            <v>85.4</v>
          </cell>
        </row>
      </sheetData>
      <sheetData sheetId="3">
        <row r="7">
          <cell r="I7">
            <v>72</v>
          </cell>
        </row>
      </sheetData>
      <sheetData sheetId="4">
        <row r="7">
          <cell r="I7">
            <v>85.200000000000017</v>
          </cell>
        </row>
      </sheetData>
      <sheetData sheetId="5">
        <row r="7">
          <cell r="I7">
            <v>66.2</v>
          </cell>
        </row>
      </sheetData>
      <sheetData sheetId="6">
        <row r="7">
          <cell r="I7">
            <v>75.2</v>
          </cell>
        </row>
      </sheetData>
      <sheetData sheetId="7">
        <row r="7">
          <cell r="I7">
            <v>80.2</v>
          </cell>
        </row>
      </sheetData>
      <sheetData sheetId="8">
        <row r="7">
          <cell r="I7">
            <v>77.400000000000006</v>
          </cell>
        </row>
      </sheetData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杜婧敏"/>
      <sheetName val="陈立星"/>
      <sheetName val="朱曌星"/>
      <sheetName val="袁小歆"/>
      <sheetName val="刘越"/>
      <sheetName val="方卉"/>
      <sheetName val="覃杰"/>
      <sheetName val="彭欣"/>
      <sheetName val="刘晴"/>
      <sheetName val="姚琨"/>
      <sheetName val="谭景方"/>
      <sheetName val="陈孟征"/>
      <sheetName val="王珅"/>
    </sheetNames>
    <sheetDataSet>
      <sheetData sheetId="0">
        <row r="7">
          <cell r="I7">
            <v>72.999999999999986</v>
          </cell>
        </row>
      </sheetData>
      <sheetData sheetId="1">
        <row r="7">
          <cell r="I7">
            <v>80</v>
          </cell>
        </row>
      </sheetData>
      <sheetData sheetId="2">
        <row r="7">
          <cell r="I7">
            <v>69.8</v>
          </cell>
        </row>
      </sheetData>
      <sheetData sheetId="3">
        <row r="7">
          <cell r="I7">
            <v>81.400000000000006</v>
          </cell>
        </row>
      </sheetData>
      <sheetData sheetId="4">
        <row r="7">
          <cell r="I7">
            <v>82.600000000000009</v>
          </cell>
        </row>
      </sheetData>
      <sheetData sheetId="5"/>
      <sheetData sheetId="6">
        <row r="7">
          <cell r="I7">
            <v>73</v>
          </cell>
        </row>
      </sheetData>
      <sheetData sheetId="7">
        <row r="7">
          <cell r="I7">
            <v>83.800000000000011</v>
          </cell>
        </row>
      </sheetData>
      <sheetData sheetId="8">
        <row r="7">
          <cell r="I7">
            <v>84.800000000000011</v>
          </cell>
        </row>
      </sheetData>
      <sheetData sheetId="9">
        <row r="7">
          <cell r="I7">
            <v>72</v>
          </cell>
        </row>
      </sheetData>
      <sheetData sheetId="10">
        <row r="7">
          <cell r="I7">
            <v>71.399999999999991</v>
          </cell>
        </row>
      </sheetData>
      <sheetData sheetId="11">
        <row r="7">
          <cell r="I7">
            <v>83.2</v>
          </cell>
        </row>
      </sheetData>
      <sheetData sheetId="12">
        <row r="7">
          <cell r="I7">
            <v>78.000000000000014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郭清杨"/>
      <sheetName val="沈庆晓"/>
      <sheetName val="顾文冠"/>
      <sheetName val="王春蕾"/>
      <sheetName val="赵佳祎"/>
      <sheetName val="郭雅娟"/>
      <sheetName val="贾春阳"/>
      <sheetName val="许亚辉"/>
      <sheetName val="张亚鑫"/>
      <sheetName val="郑梓鑫"/>
    </sheetNames>
    <sheetDataSet>
      <sheetData sheetId="0" refreshError="1">
        <row r="7">
          <cell r="I7">
            <v>79.199999999999989</v>
          </cell>
        </row>
      </sheetData>
      <sheetData sheetId="1" refreshError="1">
        <row r="7">
          <cell r="I7">
            <v>88.6</v>
          </cell>
        </row>
      </sheetData>
      <sheetData sheetId="2" refreshError="1"/>
      <sheetData sheetId="3" refreshError="1">
        <row r="7">
          <cell r="I7">
            <v>75.2</v>
          </cell>
        </row>
      </sheetData>
      <sheetData sheetId="4" refreshError="1">
        <row r="7">
          <cell r="I7">
            <v>75.599999999999994</v>
          </cell>
        </row>
      </sheetData>
      <sheetData sheetId="5" refreshError="1">
        <row r="7">
          <cell r="I7">
            <v>79.2</v>
          </cell>
        </row>
      </sheetData>
      <sheetData sheetId="6" refreshError="1">
        <row r="7">
          <cell r="I7">
            <v>78.600000000000009</v>
          </cell>
        </row>
      </sheetData>
      <sheetData sheetId="7" refreshError="1">
        <row r="7">
          <cell r="I7">
            <v>91.2</v>
          </cell>
        </row>
      </sheetData>
      <sheetData sheetId="8" refreshError="1">
        <row r="7">
          <cell r="I7">
            <v>82.800000000000011</v>
          </cell>
        </row>
      </sheetData>
      <sheetData sheetId="9" refreshError="1">
        <row r="7">
          <cell r="I7">
            <v>82.600000000000009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赵英洁"/>
      <sheetName val="于雪洁"/>
      <sheetName val="李佳蓓"/>
      <sheetName val="王悦"/>
      <sheetName val="王洗志"/>
      <sheetName val="刘秀秀"/>
      <sheetName val="孙倩璐"/>
      <sheetName val="王冉"/>
      <sheetName val="严玉林"/>
      <sheetName val="田莉"/>
      <sheetName val="乔晨阳"/>
      <sheetName val="石兰香"/>
    </sheetNames>
    <sheetDataSet>
      <sheetData sheetId="0" refreshError="1">
        <row r="7">
          <cell r="I7">
            <v>77.400000000000006</v>
          </cell>
        </row>
      </sheetData>
      <sheetData sheetId="1" refreshError="1">
        <row r="7">
          <cell r="I7">
            <v>85.2</v>
          </cell>
        </row>
      </sheetData>
      <sheetData sheetId="2" refreshError="1"/>
      <sheetData sheetId="3" refreshError="1">
        <row r="7">
          <cell r="I7">
            <v>75.2</v>
          </cell>
        </row>
      </sheetData>
      <sheetData sheetId="4" refreshError="1">
        <row r="7">
          <cell r="I7">
            <v>87.399999999999991</v>
          </cell>
        </row>
      </sheetData>
      <sheetData sheetId="5" refreshError="1">
        <row r="7">
          <cell r="I7">
            <v>76.2</v>
          </cell>
        </row>
      </sheetData>
      <sheetData sheetId="6" refreshError="1">
        <row r="7">
          <cell r="I7">
            <v>89.6</v>
          </cell>
        </row>
      </sheetData>
      <sheetData sheetId="7" refreshError="1">
        <row r="7">
          <cell r="I7">
            <v>76.400000000000006</v>
          </cell>
        </row>
      </sheetData>
      <sheetData sheetId="8" refreshError="1">
        <row r="7">
          <cell r="I7">
            <v>76.600000000000009</v>
          </cell>
        </row>
      </sheetData>
      <sheetData sheetId="9" refreshError="1">
        <row r="7">
          <cell r="I7">
            <v>73.799999999999983</v>
          </cell>
        </row>
      </sheetData>
      <sheetData sheetId="10" refreshError="1">
        <row r="7">
          <cell r="I7">
            <v>87.399999999999991</v>
          </cell>
        </row>
      </sheetData>
      <sheetData sheetId="11" refreshError="1">
        <row r="7">
          <cell r="I7">
            <v>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周羽佳"/>
      <sheetName val="李旻珊"/>
      <sheetName val="秦文杰"/>
      <sheetName val="张品一"/>
      <sheetName val="郝星全"/>
      <sheetName val="孙豪"/>
      <sheetName val="周荣华"/>
      <sheetName val="王琦"/>
      <sheetName val="刘威风"/>
      <sheetName val="赵科"/>
      <sheetName val="陈依"/>
      <sheetName val="刘洁"/>
    </sheetNames>
    <sheetDataSet>
      <sheetData sheetId="0">
        <row r="7">
          <cell r="I7">
            <v>88.199999999999989</v>
          </cell>
        </row>
      </sheetData>
      <sheetData sheetId="1">
        <row r="7">
          <cell r="I7">
            <v>83.8</v>
          </cell>
        </row>
      </sheetData>
      <sheetData sheetId="2">
        <row r="7">
          <cell r="I7">
            <v>76.600000000000009</v>
          </cell>
        </row>
      </sheetData>
      <sheetData sheetId="3"/>
      <sheetData sheetId="4"/>
      <sheetData sheetId="5">
        <row r="7">
          <cell r="I7">
            <v>84.8</v>
          </cell>
        </row>
      </sheetData>
      <sheetData sheetId="6">
        <row r="7">
          <cell r="I7">
            <v>76.000000000000014</v>
          </cell>
        </row>
      </sheetData>
      <sheetData sheetId="7">
        <row r="7">
          <cell r="I7">
            <v>83.399999999999991</v>
          </cell>
        </row>
      </sheetData>
      <sheetData sheetId="8">
        <row r="7">
          <cell r="I7">
            <v>82.2</v>
          </cell>
        </row>
      </sheetData>
      <sheetData sheetId="9">
        <row r="7">
          <cell r="I7">
            <v>88</v>
          </cell>
        </row>
      </sheetData>
      <sheetData sheetId="10">
        <row r="7">
          <cell r="I7">
            <v>75.2</v>
          </cell>
        </row>
      </sheetData>
      <sheetData sheetId="11">
        <row r="7">
          <cell r="I7">
            <v>71.800000000000011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刘俊遥"/>
      <sheetName val="裴忱"/>
      <sheetName val="李莹"/>
      <sheetName val="李芊潭"/>
      <sheetName val="朱基杰"/>
      <sheetName val="王曦"/>
      <sheetName val="倪肖卫"/>
      <sheetName val="王晓晨"/>
      <sheetName val="刘文军"/>
      <sheetName val="刘苏瑶"/>
      <sheetName val="刘旭楠"/>
      <sheetName val="高许"/>
      <sheetName val="姜岳"/>
    </sheetNames>
    <sheetDataSet>
      <sheetData sheetId="0">
        <row r="7">
          <cell r="I7">
            <v>69.400000000000006</v>
          </cell>
        </row>
      </sheetData>
      <sheetData sheetId="1">
        <row r="7">
          <cell r="I7">
            <v>79.600000000000009</v>
          </cell>
        </row>
      </sheetData>
      <sheetData sheetId="2">
        <row r="7">
          <cell r="I7">
            <v>88.8</v>
          </cell>
        </row>
      </sheetData>
      <sheetData sheetId="3">
        <row r="7">
          <cell r="I7">
            <v>86.59999999999998</v>
          </cell>
        </row>
      </sheetData>
      <sheetData sheetId="4">
        <row r="7">
          <cell r="I7">
            <v>84.8</v>
          </cell>
        </row>
      </sheetData>
      <sheetData sheetId="5">
        <row r="7">
          <cell r="I7">
            <v>74.400000000000006</v>
          </cell>
        </row>
      </sheetData>
      <sheetData sheetId="6">
        <row r="7">
          <cell r="I7">
            <v>71.800000000000011</v>
          </cell>
        </row>
      </sheetData>
      <sheetData sheetId="7">
        <row r="7">
          <cell r="I7">
            <v>85.200000000000017</v>
          </cell>
        </row>
      </sheetData>
      <sheetData sheetId="8">
        <row r="7">
          <cell r="I7">
            <v>83.600000000000009</v>
          </cell>
        </row>
      </sheetData>
      <sheetData sheetId="9">
        <row r="7">
          <cell r="I7">
            <v>83.800000000000011</v>
          </cell>
        </row>
      </sheetData>
      <sheetData sheetId="10">
        <row r="7">
          <cell r="I7">
            <v>75.400000000000006</v>
          </cell>
        </row>
      </sheetData>
      <sheetData sheetId="11"/>
      <sheetData sheetId="12">
        <row r="7">
          <cell r="I7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张倩"/>
      <sheetName val="王潇艺"/>
      <sheetName val="王嘉"/>
      <sheetName val="李岚"/>
      <sheetName val="陈妺"/>
      <sheetName val="张萤雪"/>
      <sheetName val="杜晓娜"/>
      <sheetName val="李晨晖"/>
      <sheetName val="李芮"/>
      <sheetName val="庞京川"/>
    </sheetNames>
    <sheetDataSet>
      <sheetData sheetId="0">
        <row r="7">
          <cell r="I7">
            <v>89.600000000000009</v>
          </cell>
        </row>
      </sheetData>
      <sheetData sheetId="1">
        <row r="7">
          <cell r="I7">
            <v>68</v>
          </cell>
        </row>
      </sheetData>
      <sheetData sheetId="2">
        <row r="7">
          <cell r="I7">
            <v>79.599999999999994</v>
          </cell>
        </row>
      </sheetData>
      <sheetData sheetId="3">
        <row r="7">
          <cell r="I7">
            <v>76.600000000000009</v>
          </cell>
        </row>
      </sheetData>
      <sheetData sheetId="4">
        <row r="7">
          <cell r="I7">
            <v>92.2</v>
          </cell>
        </row>
      </sheetData>
      <sheetData sheetId="5">
        <row r="7">
          <cell r="I7">
            <v>72.2</v>
          </cell>
        </row>
      </sheetData>
      <sheetData sheetId="6">
        <row r="7">
          <cell r="I7">
            <v>91</v>
          </cell>
        </row>
      </sheetData>
      <sheetData sheetId="7">
        <row r="7">
          <cell r="I7">
            <v>89.799999999999983</v>
          </cell>
        </row>
      </sheetData>
      <sheetData sheetId="8">
        <row r="7">
          <cell r="I7">
            <v>84.2</v>
          </cell>
        </row>
      </sheetData>
      <sheetData sheetId="9">
        <row r="7">
          <cell r="I7">
            <v>84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李君晟"/>
      <sheetName val="张晓山"/>
      <sheetName val="申思"/>
      <sheetName val="王艳红"/>
      <sheetName val="郑美伊"/>
      <sheetName val="高蕾"/>
      <sheetName val="杜艳明"/>
      <sheetName val="李金霞"/>
      <sheetName val="王思雯"/>
    </sheetNames>
    <sheetDataSet>
      <sheetData sheetId="0">
        <row r="7">
          <cell r="I7">
            <v>80</v>
          </cell>
        </row>
      </sheetData>
      <sheetData sheetId="1">
        <row r="7">
          <cell r="I7">
            <v>82.2</v>
          </cell>
        </row>
      </sheetData>
      <sheetData sheetId="2">
        <row r="7">
          <cell r="I7">
            <v>84.000000000000014</v>
          </cell>
        </row>
      </sheetData>
      <sheetData sheetId="3">
        <row r="7">
          <cell r="I7">
            <v>77.199999999999989</v>
          </cell>
        </row>
      </sheetData>
      <sheetData sheetId="4">
        <row r="7">
          <cell r="I7">
            <v>81.000000000000014</v>
          </cell>
        </row>
      </sheetData>
      <sheetData sheetId="5">
        <row r="7">
          <cell r="I7">
            <v>89.8</v>
          </cell>
        </row>
      </sheetData>
      <sheetData sheetId="6">
        <row r="7">
          <cell r="I7">
            <v>90.6</v>
          </cell>
        </row>
      </sheetData>
      <sheetData sheetId="7">
        <row r="7">
          <cell r="I7">
            <v>73.399999999999991</v>
          </cell>
        </row>
      </sheetData>
      <sheetData sheetId="8">
        <row r="7">
          <cell r="I7">
            <v>84.8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焦明婕"/>
      <sheetName val="蔡京津"/>
      <sheetName val="马铭"/>
      <sheetName val="高晗山"/>
      <sheetName val="赵博艺"/>
      <sheetName val="李新颉"/>
      <sheetName val="肖敏"/>
      <sheetName val="程思思"/>
      <sheetName val="蔡斌思"/>
      <sheetName val="李聪慧"/>
      <sheetName val="付方佳"/>
      <sheetName val="肖聪聪"/>
      <sheetName val="蒲凡"/>
      <sheetName val="王亚莎"/>
      <sheetName val="张铭书"/>
    </sheetNames>
    <sheetDataSet>
      <sheetData sheetId="0">
        <row r="7">
          <cell r="I7">
            <v>89.6</v>
          </cell>
        </row>
      </sheetData>
      <sheetData sheetId="1">
        <row r="7">
          <cell r="I7">
            <v>89.199999999999989</v>
          </cell>
        </row>
      </sheetData>
      <sheetData sheetId="2">
        <row r="7">
          <cell r="I7">
            <v>77.199999999999989</v>
          </cell>
        </row>
      </sheetData>
      <sheetData sheetId="3">
        <row r="7">
          <cell r="I7">
            <v>87.999999999999986</v>
          </cell>
        </row>
      </sheetData>
      <sheetData sheetId="4">
        <row r="7">
          <cell r="I7">
            <v>85.600000000000009</v>
          </cell>
        </row>
      </sheetData>
      <sheetData sheetId="5">
        <row r="7">
          <cell r="I7">
            <v>77</v>
          </cell>
        </row>
      </sheetData>
      <sheetData sheetId="6">
        <row r="7">
          <cell r="I7">
            <v>88.999999999999986</v>
          </cell>
        </row>
      </sheetData>
      <sheetData sheetId="7"/>
      <sheetData sheetId="8">
        <row r="7">
          <cell r="I7">
            <v>73.8</v>
          </cell>
        </row>
      </sheetData>
      <sheetData sheetId="9">
        <row r="7">
          <cell r="I7">
            <v>89.2</v>
          </cell>
        </row>
      </sheetData>
      <sheetData sheetId="10">
        <row r="7">
          <cell r="I7">
            <v>81.400000000000006</v>
          </cell>
        </row>
      </sheetData>
      <sheetData sheetId="11">
        <row r="7">
          <cell r="I7">
            <v>77.400000000000006</v>
          </cell>
        </row>
      </sheetData>
      <sheetData sheetId="12">
        <row r="7">
          <cell r="I7">
            <v>80.8</v>
          </cell>
        </row>
      </sheetData>
      <sheetData sheetId="13"/>
      <sheetData sheetId="14">
        <row r="7">
          <cell r="I7">
            <v>86.6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3"/>
  <sheetViews>
    <sheetView tabSelected="1" zoomScale="90" zoomScaleNormal="90" workbookViewId="0">
      <selection activeCell="P5" sqref="P5"/>
    </sheetView>
  </sheetViews>
  <sheetFormatPr defaultRowHeight="13.5" x14ac:dyDescent="0.15"/>
  <cols>
    <col min="1" max="1" width="4.875" customWidth="1"/>
    <col min="2" max="2" width="10.125" style="21" customWidth="1"/>
    <col min="3" max="3" width="24.375" style="22" customWidth="1"/>
    <col min="4" max="4" width="14.25" style="21" customWidth="1"/>
    <col min="5" max="5" width="10.125" style="31" customWidth="1"/>
    <col min="6" max="6" width="9.75" style="21" customWidth="1"/>
    <col min="7" max="7" width="0" style="21" hidden="1" customWidth="1"/>
    <col min="8" max="9" width="9" style="24" customWidth="1"/>
    <col min="10" max="12" width="9" style="14" customWidth="1"/>
    <col min="13" max="13" width="10" style="14" customWidth="1"/>
  </cols>
  <sheetData>
    <row r="1" spans="1:13" s="1" customFormat="1" ht="51.75" customHeight="1" x14ac:dyDescent="0.15">
      <c r="A1" s="28" t="s">
        <v>1411</v>
      </c>
      <c r="B1" s="28"/>
      <c r="C1" s="28"/>
      <c r="D1" s="28"/>
      <c r="E1" s="28"/>
      <c r="F1" s="28"/>
      <c r="G1" s="28"/>
      <c r="H1" s="29"/>
      <c r="I1" s="29"/>
      <c r="J1" s="28"/>
      <c r="K1" s="28"/>
      <c r="L1" s="28"/>
      <c r="M1" s="28"/>
    </row>
    <row r="2" spans="1:13" s="8" customFormat="1" ht="51.75" customHeight="1" x14ac:dyDescent="0.1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7" t="s">
        <v>7</v>
      </c>
      <c r="I2" s="7" t="s">
        <v>8</v>
      </c>
      <c r="J2" s="6" t="s">
        <v>9</v>
      </c>
      <c r="K2" s="7" t="s">
        <v>10</v>
      </c>
      <c r="L2" s="4" t="s">
        <v>11</v>
      </c>
      <c r="M2" s="4" t="s">
        <v>12</v>
      </c>
    </row>
    <row r="3" spans="1:13" ht="31.5" customHeight="1" x14ac:dyDescent="0.15">
      <c r="A3" s="13">
        <v>1</v>
      </c>
      <c r="B3" s="15" t="s">
        <v>13</v>
      </c>
      <c r="C3" s="16" t="s">
        <v>137</v>
      </c>
      <c r="D3" s="17" t="s">
        <v>180</v>
      </c>
      <c r="E3" s="30" t="s">
        <v>1121</v>
      </c>
      <c r="F3" s="18" t="s">
        <v>259</v>
      </c>
      <c r="G3" s="18">
        <v>149.5</v>
      </c>
      <c r="H3" s="23">
        <f>[1]王崇锐!$I$7</f>
        <v>77.200000000000017</v>
      </c>
      <c r="I3" s="23">
        <f>G3*0.25+H3*0.5</f>
        <v>75.975000000000009</v>
      </c>
      <c r="J3" s="13">
        <v>78.83</v>
      </c>
      <c r="K3" s="13" t="s">
        <v>1386</v>
      </c>
      <c r="L3" s="13"/>
      <c r="M3" s="13"/>
    </row>
    <row r="4" spans="1:13" ht="31.5" customHeight="1" x14ac:dyDescent="0.15">
      <c r="A4" s="13">
        <v>2</v>
      </c>
      <c r="B4" s="15" t="s">
        <v>13</v>
      </c>
      <c r="C4" s="16" t="s">
        <v>137</v>
      </c>
      <c r="D4" s="17" t="s">
        <v>180</v>
      </c>
      <c r="E4" s="30" t="s">
        <v>1122</v>
      </c>
      <c r="F4" s="18" t="s">
        <v>260</v>
      </c>
      <c r="G4" s="18">
        <v>144.5</v>
      </c>
      <c r="H4" s="23" t="s">
        <v>1410</v>
      </c>
      <c r="I4" s="23">
        <f>G4*0.25</f>
        <v>36.125</v>
      </c>
      <c r="J4" s="13">
        <v>78.83</v>
      </c>
      <c r="K4" s="13"/>
      <c r="L4" s="13"/>
      <c r="M4" s="13"/>
    </row>
    <row r="5" spans="1:13" ht="31.5" customHeight="1" x14ac:dyDescent="0.15">
      <c r="A5" s="13">
        <v>3</v>
      </c>
      <c r="B5" s="15" t="s">
        <v>13</v>
      </c>
      <c r="C5" s="16" t="s">
        <v>137</v>
      </c>
      <c r="D5" s="17" t="s">
        <v>180</v>
      </c>
      <c r="E5" s="30" t="s">
        <v>1123</v>
      </c>
      <c r="F5" s="18" t="s">
        <v>261</v>
      </c>
      <c r="G5" s="18">
        <v>142</v>
      </c>
      <c r="H5" s="23">
        <f>[1]彭海路!$I$7</f>
        <v>82.6</v>
      </c>
      <c r="I5" s="23">
        <f>G5*0.25+H5*0.5</f>
        <v>76.8</v>
      </c>
      <c r="J5" s="13">
        <v>78.83</v>
      </c>
      <c r="K5" s="13"/>
      <c r="L5" s="13">
        <v>1</v>
      </c>
      <c r="M5" s="13" t="s">
        <v>1387</v>
      </c>
    </row>
    <row r="6" spans="1:13" ht="31.5" customHeight="1" x14ac:dyDescent="0.15">
      <c r="A6" s="13">
        <v>4</v>
      </c>
      <c r="B6" s="15" t="s">
        <v>14</v>
      </c>
      <c r="C6" s="16" t="s">
        <v>138</v>
      </c>
      <c r="D6" s="17" t="s">
        <v>181</v>
      </c>
      <c r="E6" s="30" t="s">
        <v>1033</v>
      </c>
      <c r="F6" s="18" t="s">
        <v>262</v>
      </c>
      <c r="G6" s="18">
        <v>163.75</v>
      </c>
      <c r="H6" s="23" t="s">
        <v>1405</v>
      </c>
      <c r="I6" s="23">
        <f>G6*0.25</f>
        <v>40.9375</v>
      </c>
      <c r="J6" s="23">
        <v>83.1</v>
      </c>
      <c r="K6" s="13"/>
      <c r="L6" s="13"/>
      <c r="M6" s="13"/>
    </row>
    <row r="7" spans="1:13" ht="31.5" customHeight="1" x14ac:dyDescent="0.15">
      <c r="A7" s="13">
        <v>5</v>
      </c>
      <c r="B7" s="15" t="s">
        <v>14</v>
      </c>
      <c r="C7" s="16" t="s">
        <v>138</v>
      </c>
      <c r="D7" s="17" t="s">
        <v>181</v>
      </c>
      <c r="E7" s="30" t="s">
        <v>1034</v>
      </c>
      <c r="F7" s="18" t="s">
        <v>263</v>
      </c>
      <c r="G7" s="18">
        <v>149.75</v>
      </c>
      <c r="H7" s="23" t="s">
        <v>1405</v>
      </c>
      <c r="I7" s="23">
        <f>G7*0.25</f>
        <v>37.4375</v>
      </c>
      <c r="J7" s="23">
        <v>83.1</v>
      </c>
      <c r="K7" s="13"/>
      <c r="L7" s="13"/>
      <c r="M7" s="13"/>
    </row>
    <row r="8" spans="1:13" ht="31.5" customHeight="1" x14ac:dyDescent="0.15">
      <c r="A8" s="13">
        <v>6</v>
      </c>
      <c r="B8" s="15" t="s">
        <v>14</v>
      </c>
      <c r="C8" s="16" t="s">
        <v>138</v>
      </c>
      <c r="D8" s="17" t="s">
        <v>181</v>
      </c>
      <c r="E8" s="30" t="s">
        <v>1035</v>
      </c>
      <c r="F8" s="18" t="s">
        <v>264</v>
      </c>
      <c r="G8" s="18">
        <v>146.5</v>
      </c>
      <c r="H8" s="23">
        <f>[2]王思翔!$I$7</f>
        <v>91.999999999999986</v>
      </c>
      <c r="I8" s="23">
        <f>G8*0.25+H8*0.5</f>
        <v>82.625</v>
      </c>
      <c r="J8" s="23">
        <v>83.1</v>
      </c>
      <c r="K8" s="13"/>
      <c r="L8" s="13">
        <v>1</v>
      </c>
      <c r="M8" s="13" t="s">
        <v>1384</v>
      </c>
    </row>
    <row r="9" spans="1:13" ht="31.5" customHeight="1" x14ac:dyDescent="0.15">
      <c r="A9" s="13">
        <v>7</v>
      </c>
      <c r="B9" s="15" t="s">
        <v>15</v>
      </c>
      <c r="C9" s="16" t="s">
        <v>139</v>
      </c>
      <c r="D9" s="17" t="s">
        <v>182</v>
      </c>
      <c r="E9" s="30" t="s">
        <v>823</v>
      </c>
      <c r="F9" s="18" t="s">
        <v>265</v>
      </c>
      <c r="G9" s="18">
        <v>149.75</v>
      </c>
      <c r="H9" s="23">
        <f>[3]时莹!$I$7</f>
        <v>85.8</v>
      </c>
      <c r="I9" s="23">
        <f>G9*0.25+H9*0.5</f>
        <v>80.337500000000006</v>
      </c>
      <c r="J9" s="13"/>
      <c r="K9" s="13"/>
      <c r="L9" s="13">
        <v>2</v>
      </c>
      <c r="M9" s="13" t="s">
        <v>1380</v>
      </c>
    </row>
    <row r="10" spans="1:13" ht="31.5" customHeight="1" x14ac:dyDescent="0.15">
      <c r="A10" s="13">
        <v>8</v>
      </c>
      <c r="B10" s="15" t="s">
        <v>15</v>
      </c>
      <c r="C10" s="16" t="s">
        <v>139</v>
      </c>
      <c r="D10" s="17" t="s">
        <v>182</v>
      </c>
      <c r="E10" s="30" t="s">
        <v>824</v>
      </c>
      <c r="F10" s="18" t="s">
        <v>266</v>
      </c>
      <c r="G10" s="18">
        <v>148.75</v>
      </c>
      <c r="H10" s="23">
        <f>[3]王晓婷!$I$7</f>
        <v>81.8</v>
      </c>
      <c r="I10" s="23">
        <f>G10*0.25+H10*0.5</f>
        <v>78.087500000000006</v>
      </c>
      <c r="J10" s="13"/>
      <c r="K10" s="13"/>
      <c r="L10" s="13">
        <v>4</v>
      </c>
      <c r="M10" s="13"/>
    </row>
    <row r="11" spans="1:13" ht="31.5" customHeight="1" x14ac:dyDescent="0.15">
      <c r="A11" s="13">
        <v>9</v>
      </c>
      <c r="B11" s="15" t="s">
        <v>15</v>
      </c>
      <c r="C11" s="16" t="s">
        <v>139</v>
      </c>
      <c r="D11" s="17" t="s">
        <v>182</v>
      </c>
      <c r="E11" s="30" t="s">
        <v>825</v>
      </c>
      <c r="F11" s="18" t="s">
        <v>267</v>
      </c>
      <c r="G11" s="18">
        <v>148</v>
      </c>
      <c r="H11" s="23">
        <f>[3]李飞!$I$7</f>
        <v>87</v>
      </c>
      <c r="I11" s="23">
        <f>G11*0.25+H11*0.5</f>
        <v>80.5</v>
      </c>
      <c r="J11" s="13"/>
      <c r="K11" s="13"/>
      <c r="L11" s="13">
        <v>1</v>
      </c>
      <c r="M11" s="13" t="s">
        <v>1380</v>
      </c>
    </row>
    <row r="12" spans="1:13" ht="31.5" customHeight="1" x14ac:dyDescent="0.15">
      <c r="A12" s="13">
        <v>10</v>
      </c>
      <c r="B12" s="15" t="s">
        <v>15</v>
      </c>
      <c r="C12" s="16" t="s">
        <v>139</v>
      </c>
      <c r="D12" s="17" t="s">
        <v>182</v>
      </c>
      <c r="E12" s="30" t="s">
        <v>826</v>
      </c>
      <c r="F12" s="18" t="s">
        <v>268</v>
      </c>
      <c r="G12" s="18">
        <v>143.5</v>
      </c>
      <c r="H12" s="23">
        <f>[3]黄珍!$I$7</f>
        <v>80.8</v>
      </c>
      <c r="I12" s="23">
        <f>G12*0.25+H12*0.5</f>
        <v>76.275000000000006</v>
      </c>
      <c r="J12" s="13"/>
      <c r="K12" s="13"/>
      <c r="L12" s="13">
        <v>5</v>
      </c>
      <c r="M12" s="13"/>
    </row>
    <row r="13" spans="1:13" ht="31.5" customHeight="1" x14ac:dyDescent="0.15">
      <c r="A13" s="13">
        <v>11</v>
      </c>
      <c r="B13" s="15" t="s">
        <v>15</v>
      </c>
      <c r="C13" s="16" t="s">
        <v>139</v>
      </c>
      <c r="D13" s="17" t="s">
        <v>182</v>
      </c>
      <c r="E13" s="30" t="s">
        <v>827</v>
      </c>
      <c r="F13" s="18" t="s">
        <v>269</v>
      </c>
      <c r="G13" s="18">
        <v>143.25</v>
      </c>
      <c r="H13" s="23">
        <f>[3]马晓娟!$I$7</f>
        <v>87.4</v>
      </c>
      <c r="I13" s="23">
        <f>G13*0.25+H13*0.5</f>
        <v>79.512500000000003</v>
      </c>
      <c r="J13" s="13"/>
      <c r="K13" s="13"/>
      <c r="L13" s="13">
        <v>3</v>
      </c>
      <c r="M13" s="13" t="s">
        <v>1380</v>
      </c>
    </row>
    <row r="14" spans="1:13" ht="31.5" customHeight="1" x14ac:dyDescent="0.15">
      <c r="A14" s="13">
        <v>12</v>
      </c>
      <c r="B14" s="15" t="s">
        <v>15</v>
      </c>
      <c r="C14" s="16" t="s">
        <v>139</v>
      </c>
      <c r="D14" s="17" t="s">
        <v>182</v>
      </c>
      <c r="E14" s="30" t="s">
        <v>828</v>
      </c>
      <c r="F14" s="18" t="s">
        <v>270</v>
      </c>
      <c r="G14" s="18">
        <v>140.5</v>
      </c>
      <c r="H14" s="23">
        <f>[3]彭晓庆!$I$7</f>
        <v>75.400000000000006</v>
      </c>
      <c r="I14" s="23">
        <f>G14*0.25+H14*0.5</f>
        <v>72.825000000000003</v>
      </c>
      <c r="J14" s="13"/>
      <c r="K14" s="13"/>
      <c r="L14" s="13">
        <v>9</v>
      </c>
      <c r="M14" s="13"/>
    </row>
    <row r="15" spans="1:13" ht="31.5" customHeight="1" x14ac:dyDescent="0.15">
      <c r="A15" s="13">
        <v>13</v>
      </c>
      <c r="B15" s="15" t="s">
        <v>15</v>
      </c>
      <c r="C15" s="16" t="s">
        <v>139</v>
      </c>
      <c r="D15" s="17" t="s">
        <v>182</v>
      </c>
      <c r="E15" s="30" t="s">
        <v>829</v>
      </c>
      <c r="F15" s="18" t="s">
        <v>271</v>
      </c>
      <c r="G15" s="18">
        <v>139.25</v>
      </c>
      <c r="H15" s="23">
        <f>[3]刘耀峰!$I$7</f>
        <v>81.399999999999991</v>
      </c>
      <c r="I15" s="23">
        <f>G15*0.25+H15*0.5</f>
        <v>75.512499999999989</v>
      </c>
      <c r="J15" s="13"/>
      <c r="K15" s="13"/>
      <c r="L15" s="13">
        <v>6</v>
      </c>
      <c r="M15" s="13"/>
    </row>
    <row r="16" spans="1:13" ht="31.5" customHeight="1" x14ac:dyDescent="0.15">
      <c r="A16" s="13">
        <v>14</v>
      </c>
      <c r="B16" s="15" t="s">
        <v>15</v>
      </c>
      <c r="C16" s="16" t="s">
        <v>139</v>
      </c>
      <c r="D16" s="17" t="s">
        <v>182</v>
      </c>
      <c r="E16" s="30" t="s">
        <v>830</v>
      </c>
      <c r="F16" s="18" t="s">
        <v>272</v>
      </c>
      <c r="G16" s="18">
        <v>139.25</v>
      </c>
      <c r="H16" s="23">
        <f>[3]张瑛!$I$7</f>
        <v>79.800000000000011</v>
      </c>
      <c r="I16" s="23">
        <f>G16*0.25+H16*0.5</f>
        <v>74.712500000000006</v>
      </c>
      <c r="J16" s="13"/>
      <c r="K16" s="13"/>
      <c r="L16" s="13">
        <v>8</v>
      </c>
      <c r="M16" s="13"/>
    </row>
    <row r="17" spans="1:13" ht="31.5" customHeight="1" x14ac:dyDescent="0.15">
      <c r="A17" s="13">
        <v>15</v>
      </c>
      <c r="B17" s="15" t="s">
        <v>15</v>
      </c>
      <c r="C17" s="16" t="s">
        <v>139</v>
      </c>
      <c r="D17" s="17" t="s">
        <v>182</v>
      </c>
      <c r="E17" s="30" t="s">
        <v>831</v>
      </c>
      <c r="F17" s="18" t="s">
        <v>273</v>
      </c>
      <c r="G17" s="18">
        <v>138.75</v>
      </c>
      <c r="H17" s="23">
        <f>[3]张萍!$I$7</f>
        <v>80.599999999999994</v>
      </c>
      <c r="I17" s="23">
        <f>G17*0.25+H17*0.5</f>
        <v>74.987499999999997</v>
      </c>
      <c r="J17" s="13"/>
      <c r="K17" s="13"/>
      <c r="L17" s="13">
        <v>7</v>
      </c>
      <c r="M17" s="13"/>
    </row>
    <row r="18" spans="1:13" ht="31.5" customHeight="1" x14ac:dyDescent="0.15">
      <c r="A18" s="13">
        <v>16</v>
      </c>
      <c r="B18" s="15" t="s">
        <v>16</v>
      </c>
      <c r="C18" s="16" t="s">
        <v>139</v>
      </c>
      <c r="D18" s="17" t="s">
        <v>183</v>
      </c>
      <c r="E18" s="30" t="s">
        <v>957</v>
      </c>
      <c r="F18" s="18" t="s">
        <v>274</v>
      </c>
      <c r="G18" s="18">
        <v>157</v>
      </c>
      <c r="H18" s="23">
        <f>[4]滕艾!$I$7</f>
        <v>79.399999999999991</v>
      </c>
      <c r="I18" s="23">
        <f>G18*0.25+H18*0.5</f>
        <v>78.949999999999989</v>
      </c>
      <c r="J18" s="13"/>
      <c r="K18" s="13"/>
      <c r="L18" s="13">
        <v>3</v>
      </c>
      <c r="M18" s="13" t="s">
        <v>1384</v>
      </c>
    </row>
    <row r="19" spans="1:13" ht="31.5" customHeight="1" x14ac:dyDescent="0.15">
      <c r="A19" s="13">
        <v>17</v>
      </c>
      <c r="B19" s="15" t="s">
        <v>16</v>
      </c>
      <c r="C19" s="16" t="s">
        <v>139</v>
      </c>
      <c r="D19" s="17" t="s">
        <v>183</v>
      </c>
      <c r="E19" s="30" t="s">
        <v>958</v>
      </c>
      <c r="F19" s="18" t="s">
        <v>275</v>
      </c>
      <c r="G19" s="18">
        <v>154.75</v>
      </c>
      <c r="H19" s="23">
        <f>[4]左宏炜!$I$7</f>
        <v>80</v>
      </c>
      <c r="I19" s="23">
        <f>G19*0.25+H19*0.5</f>
        <v>78.6875</v>
      </c>
      <c r="J19" s="13"/>
      <c r="K19" s="13"/>
      <c r="L19" s="13">
        <v>4</v>
      </c>
      <c r="M19" s="13"/>
    </row>
    <row r="20" spans="1:13" ht="31.5" customHeight="1" x14ac:dyDescent="0.15">
      <c r="A20" s="13">
        <v>18</v>
      </c>
      <c r="B20" s="15" t="s">
        <v>16</v>
      </c>
      <c r="C20" s="16" t="s">
        <v>139</v>
      </c>
      <c r="D20" s="17" t="s">
        <v>183</v>
      </c>
      <c r="E20" s="30" t="s">
        <v>959</v>
      </c>
      <c r="F20" s="18" t="s">
        <v>276</v>
      </c>
      <c r="G20" s="18">
        <v>145.25</v>
      </c>
      <c r="H20" s="23">
        <f>[4]冯以琳!$I$7</f>
        <v>89.6</v>
      </c>
      <c r="I20" s="23">
        <f>G20*0.25+H20*0.5</f>
        <v>81.112499999999997</v>
      </c>
      <c r="J20" s="13"/>
      <c r="K20" s="13"/>
      <c r="L20" s="13">
        <v>2</v>
      </c>
      <c r="M20" s="13" t="s">
        <v>1384</v>
      </c>
    </row>
    <row r="21" spans="1:13" ht="31.5" customHeight="1" x14ac:dyDescent="0.15">
      <c r="A21" s="13">
        <v>19</v>
      </c>
      <c r="B21" s="15" t="s">
        <v>16</v>
      </c>
      <c r="C21" s="16" t="s">
        <v>139</v>
      </c>
      <c r="D21" s="17" t="s">
        <v>183</v>
      </c>
      <c r="E21" s="30" t="s">
        <v>960</v>
      </c>
      <c r="F21" s="18" t="s">
        <v>277</v>
      </c>
      <c r="G21" s="18">
        <v>144.25</v>
      </c>
      <c r="H21" s="23">
        <f>[4]普艳阳!$I$7</f>
        <v>74.600000000000009</v>
      </c>
      <c r="I21" s="23">
        <f>G21*0.25+H21*0.5</f>
        <v>73.362500000000011</v>
      </c>
      <c r="J21" s="13"/>
      <c r="K21" s="13"/>
      <c r="L21" s="13">
        <v>8</v>
      </c>
      <c r="M21" s="13"/>
    </row>
    <row r="22" spans="1:13" ht="31.5" customHeight="1" x14ac:dyDescent="0.15">
      <c r="A22" s="13">
        <v>20</v>
      </c>
      <c r="B22" s="15" t="s">
        <v>16</v>
      </c>
      <c r="C22" s="16" t="s">
        <v>139</v>
      </c>
      <c r="D22" s="17" t="s">
        <v>183</v>
      </c>
      <c r="E22" s="30" t="s">
        <v>961</v>
      </c>
      <c r="F22" s="18" t="s">
        <v>278</v>
      </c>
      <c r="G22" s="18">
        <v>144</v>
      </c>
      <c r="H22" s="23">
        <f>[4]张馨予!$I$7</f>
        <v>74.800000000000011</v>
      </c>
      <c r="I22" s="23">
        <f>G22*0.25+H22*0.5</f>
        <v>73.400000000000006</v>
      </c>
      <c r="J22" s="13"/>
      <c r="K22" s="13"/>
      <c r="L22" s="13">
        <v>7</v>
      </c>
      <c r="M22" s="13"/>
    </row>
    <row r="23" spans="1:13" ht="31.5" customHeight="1" x14ac:dyDescent="0.15">
      <c r="A23" s="13">
        <v>21</v>
      </c>
      <c r="B23" s="15" t="s">
        <v>16</v>
      </c>
      <c r="C23" s="16" t="s">
        <v>139</v>
      </c>
      <c r="D23" s="17" t="s">
        <v>183</v>
      </c>
      <c r="E23" s="30" t="s">
        <v>962</v>
      </c>
      <c r="F23" s="18" t="s">
        <v>279</v>
      </c>
      <c r="G23" s="18">
        <v>142.75</v>
      </c>
      <c r="H23" s="23">
        <f>[4]王之俊!$I$7</f>
        <v>92</v>
      </c>
      <c r="I23" s="23">
        <f>G23*0.25+H23*0.5</f>
        <v>81.6875</v>
      </c>
      <c r="J23" s="13"/>
      <c r="K23" s="13"/>
      <c r="L23" s="13">
        <v>1</v>
      </c>
      <c r="M23" s="13" t="s">
        <v>1384</v>
      </c>
    </row>
    <row r="24" spans="1:13" ht="31.5" customHeight="1" x14ac:dyDescent="0.15">
      <c r="A24" s="13">
        <v>22</v>
      </c>
      <c r="B24" s="15" t="s">
        <v>16</v>
      </c>
      <c r="C24" s="16" t="s">
        <v>139</v>
      </c>
      <c r="D24" s="17" t="s">
        <v>183</v>
      </c>
      <c r="E24" s="30" t="s">
        <v>963</v>
      </c>
      <c r="F24" s="18" t="s">
        <v>280</v>
      </c>
      <c r="G24" s="18">
        <v>142.5</v>
      </c>
      <c r="H24" s="23">
        <f>[4]陆京澜!$I$7</f>
        <v>81.399999999999991</v>
      </c>
      <c r="I24" s="23">
        <f>G24*0.25+H24*0.5</f>
        <v>76.324999999999989</v>
      </c>
      <c r="J24" s="13"/>
      <c r="K24" s="13"/>
      <c r="L24" s="13">
        <v>5</v>
      </c>
      <c r="M24" s="13"/>
    </row>
    <row r="25" spans="1:13" ht="31.5" customHeight="1" x14ac:dyDescent="0.15">
      <c r="A25" s="13">
        <v>23</v>
      </c>
      <c r="B25" s="15" t="s">
        <v>16</v>
      </c>
      <c r="C25" s="16" t="s">
        <v>139</v>
      </c>
      <c r="D25" s="17" t="s">
        <v>183</v>
      </c>
      <c r="E25" s="30" t="s">
        <v>964</v>
      </c>
      <c r="F25" s="18" t="s">
        <v>281</v>
      </c>
      <c r="G25" s="18">
        <v>140</v>
      </c>
      <c r="H25" s="23">
        <f>[4]贾磊!$I$7</f>
        <v>78.600000000000009</v>
      </c>
      <c r="I25" s="23">
        <f>G25*0.25+H25*0.5</f>
        <v>74.300000000000011</v>
      </c>
      <c r="J25" s="13"/>
      <c r="K25" s="13"/>
      <c r="L25" s="13">
        <v>6</v>
      </c>
      <c r="M25" s="13"/>
    </row>
    <row r="26" spans="1:13" ht="31.5" customHeight="1" x14ac:dyDescent="0.15">
      <c r="A26" s="13">
        <v>24</v>
      </c>
      <c r="B26" s="15" t="s">
        <v>16</v>
      </c>
      <c r="C26" s="16" t="s">
        <v>139</v>
      </c>
      <c r="D26" s="17" t="s">
        <v>183</v>
      </c>
      <c r="E26" s="30" t="s">
        <v>965</v>
      </c>
      <c r="F26" s="18" t="s">
        <v>282</v>
      </c>
      <c r="G26" s="18">
        <v>138</v>
      </c>
      <c r="H26" s="23">
        <f>[4]杨瑞红!$I$7</f>
        <v>74.600000000000009</v>
      </c>
      <c r="I26" s="23">
        <f>G26*0.25+H26*0.5</f>
        <v>71.800000000000011</v>
      </c>
      <c r="J26" s="13"/>
      <c r="K26" s="13"/>
      <c r="L26" s="13">
        <v>9</v>
      </c>
      <c r="M26" s="13"/>
    </row>
    <row r="27" spans="1:13" ht="31.5" customHeight="1" x14ac:dyDescent="0.15">
      <c r="A27" s="13">
        <v>25</v>
      </c>
      <c r="B27" s="15" t="s">
        <v>17</v>
      </c>
      <c r="C27" s="16" t="s">
        <v>139</v>
      </c>
      <c r="D27" s="17" t="s">
        <v>184</v>
      </c>
      <c r="E27" s="30" t="s">
        <v>884</v>
      </c>
      <c r="F27" s="18" t="s">
        <v>283</v>
      </c>
      <c r="G27" s="18">
        <v>155.75</v>
      </c>
      <c r="H27" s="23">
        <f>[5]周羽佳!$I$7</f>
        <v>88.199999999999989</v>
      </c>
      <c r="I27" s="23">
        <f>G27*0.25+H27*0.5</f>
        <v>83.037499999999994</v>
      </c>
      <c r="J27" s="23">
        <v>81</v>
      </c>
      <c r="K27" s="13"/>
      <c r="L27" s="13">
        <v>1</v>
      </c>
      <c r="M27" s="13" t="s">
        <v>1380</v>
      </c>
    </row>
    <row r="28" spans="1:13" ht="31.5" customHeight="1" x14ac:dyDescent="0.15">
      <c r="A28" s="13">
        <v>26</v>
      </c>
      <c r="B28" s="15" t="s">
        <v>17</v>
      </c>
      <c r="C28" s="16" t="s">
        <v>139</v>
      </c>
      <c r="D28" s="17" t="s">
        <v>184</v>
      </c>
      <c r="E28" s="30" t="s">
        <v>885</v>
      </c>
      <c r="F28" s="18" t="s">
        <v>284</v>
      </c>
      <c r="G28" s="18">
        <v>143.25</v>
      </c>
      <c r="H28" s="23">
        <f>[5]李旻珊!$I$7</f>
        <v>83.8</v>
      </c>
      <c r="I28" s="23">
        <f>G28*0.25+H28*0.5</f>
        <v>77.712500000000006</v>
      </c>
      <c r="J28" s="23">
        <v>81</v>
      </c>
      <c r="K28" s="13"/>
      <c r="L28" s="13">
        <v>2</v>
      </c>
      <c r="M28" s="13" t="s">
        <v>1380</v>
      </c>
    </row>
    <row r="29" spans="1:13" ht="31.5" customHeight="1" x14ac:dyDescent="0.15">
      <c r="A29" s="13">
        <v>27</v>
      </c>
      <c r="B29" s="15" t="s">
        <v>17</v>
      </c>
      <c r="C29" s="16" t="s">
        <v>139</v>
      </c>
      <c r="D29" s="17" t="s">
        <v>184</v>
      </c>
      <c r="E29" s="30" t="s">
        <v>886</v>
      </c>
      <c r="F29" s="18" t="s">
        <v>285</v>
      </c>
      <c r="G29" s="18">
        <v>142</v>
      </c>
      <c r="H29" s="23">
        <f>[5]秦文杰!$I$7</f>
        <v>76.600000000000009</v>
      </c>
      <c r="I29" s="23">
        <f>G29*0.25+H29*0.5</f>
        <v>73.800000000000011</v>
      </c>
      <c r="J29" s="23">
        <v>81</v>
      </c>
      <c r="K29" s="13" t="s">
        <v>1382</v>
      </c>
      <c r="L29" s="13"/>
      <c r="M29" s="13"/>
    </row>
    <row r="30" spans="1:13" ht="31.5" customHeight="1" x14ac:dyDescent="0.15">
      <c r="A30" s="13">
        <v>28</v>
      </c>
      <c r="B30" s="15" t="s">
        <v>17</v>
      </c>
      <c r="C30" s="16" t="s">
        <v>139</v>
      </c>
      <c r="D30" s="17" t="s">
        <v>184</v>
      </c>
      <c r="E30" s="30" t="s">
        <v>887</v>
      </c>
      <c r="F30" s="18" t="s">
        <v>286</v>
      </c>
      <c r="G30" s="18">
        <v>141</v>
      </c>
      <c r="H30" s="23" t="s">
        <v>1405</v>
      </c>
      <c r="I30" s="23">
        <f>G30*0.25</f>
        <v>35.25</v>
      </c>
      <c r="J30" s="23">
        <v>81</v>
      </c>
      <c r="K30" s="13"/>
      <c r="L30" s="13"/>
      <c r="M30" s="13"/>
    </row>
    <row r="31" spans="1:13" ht="31.5" customHeight="1" x14ac:dyDescent="0.15">
      <c r="A31" s="13">
        <v>29</v>
      </c>
      <c r="B31" s="15" t="s">
        <v>17</v>
      </c>
      <c r="C31" s="16" t="s">
        <v>139</v>
      </c>
      <c r="D31" s="17" t="s">
        <v>184</v>
      </c>
      <c r="E31" s="30" t="s">
        <v>888</v>
      </c>
      <c r="F31" s="18" t="s">
        <v>287</v>
      </c>
      <c r="G31" s="18">
        <v>140.25</v>
      </c>
      <c r="H31" s="23" t="s">
        <v>1405</v>
      </c>
      <c r="I31" s="23">
        <f>G31*0.25</f>
        <v>35.0625</v>
      </c>
      <c r="J31" s="23">
        <v>81</v>
      </c>
      <c r="K31" s="13"/>
      <c r="L31" s="13"/>
      <c r="M31" s="13"/>
    </row>
    <row r="32" spans="1:13" ht="31.5" customHeight="1" x14ac:dyDescent="0.15">
      <c r="A32" s="13">
        <v>30</v>
      </c>
      <c r="B32" s="15" t="s">
        <v>17</v>
      </c>
      <c r="C32" s="16" t="s">
        <v>139</v>
      </c>
      <c r="D32" s="17" t="s">
        <v>184</v>
      </c>
      <c r="E32" s="30" t="s">
        <v>889</v>
      </c>
      <c r="F32" s="18" t="s">
        <v>288</v>
      </c>
      <c r="G32" s="18">
        <v>135.5</v>
      </c>
      <c r="H32" s="23">
        <f>[5]孙豪!$I$7</f>
        <v>84.8</v>
      </c>
      <c r="I32" s="23">
        <f>G32*0.25+H32*0.5</f>
        <v>76.275000000000006</v>
      </c>
      <c r="J32" s="23">
        <v>81</v>
      </c>
      <c r="K32" s="13"/>
      <c r="L32" s="13">
        <v>4</v>
      </c>
      <c r="M32" s="13" t="s">
        <v>1380</v>
      </c>
    </row>
    <row r="33" spans="1:13" ht="31.5" customHeight="1" x14ac:dyDescent="0.15">
      <c r="A33" s="13">
        <v>31</v>
      </c>
      <c r="B33" s="15" t="s">
        <v>17</v>
      </c>
      <c r="C33" s="16" t="s">
        <v>139</v>
      </c>
      <c r="D33" s="17" t="s">
        <v>184</v>
      </c>
      <c r="E33" s="30" t="s">
        <v>890</v>
      </c>
      <c r="F33" s="18" t="s">
        <v>289</v>
      </c>
      <c r="G33" s="18">
        <v>134.5</v>
      </c>
      <c r="H33" s="23">
        <f>[5]周荣华!$I$7</f>
        <v>76.000000000000014</v>
      </c>
      <c r="I33" s="23">
        <f>G33*0.25+H33*0.5</f>
        <v>71.625</v>
      </c>
      <c r="J33" s="23">
        <v>81</v>
      </c>
      <c r="K33" s="13" t="s">
        <v>1383</v>
      </c>
      <c r="L33" s="13"/>
      <c r="M33" s="13"/>
    </row>
    <row r="34" spans="1:13" ht="31.5" customHeight="1" x14ac:dyDescent="0.15">
      <c r="A34" s="13">
        <v>32</v>
      </c>
      <c r="B34" s="15" t="s">
        <v>17</v>
      </c>
      <c r="C34" s="16" t="s">
        <v>139</v>
      </c>
      <c r="D34" s="17" t="s">
        <v>184</v>
      </c>
      <c r="E34" s="30" t="s">
        <v>891</v>
      </c>
      <c r="F34" s="18" t="s">
        <v>290</v>
      </c>
      <c r="G34" s="18">
        <v>133.75</v>
      </c>
      <c r="H34" s="23">
        <f>[5]王琦!$I$7</f>
        <v>83.399999999999991</v>
      </c>
      <c r="I34" s="23">
        <f>G34*0.25+H34*0.5</f>
        <v>75.137499999999989</v>
      </c>
      <c r="J34" s="23">
        <v>81</v>
      </c>
      <c r="K34" s="13"/>
      <c r="L34" s="13">
        <v>5</v>
      </c>
      <c r="M34" s="13"/>
    </row>
    <row r="35" spans="1:13" ht="31.5" customHeight="1" x14ac:dyDescent="0.15">
      <c r="A35" s="13">
        <v>33</v>
      </c>
      <c r="B35" s="15" t="s">
        <v>17</v>
      </c>
      <c r="C35" s="16" t="s">
        <v>139</v>
      </c>
      <c r="D35" s="17" t="s">
        <v>184</v>
      </c>
      <c r="E35" s="30" t="s">
        <v>892</v>
      </c>
      <c r="F35" s="18" t="s">
        <v>291</v>
      </c>
      <c r="G35" s="18">
        <v>132.75</v>
      </c>
      <c r="H35" s="23">
        <f>[5]刘威风!$I$7</f>
        <v>82.2</v>
      </c>
      <c r="I35" s="23">
        <f>G35*0.25+H35*0.5</f>
        <v>74.287499999999994</v>
      </c>
      <c r="J35" s="23">
        <v>81</v>
      </c>
      <c r="K35" s="13"/>
      <c r="L35" s="13">
        <v>6</v>
      </c>
      <c r="M35" s="13"/>
    </row>
    <row r="36" spans="1:13" ht="31.5" customHeight="1" x14ac:dyDescent="0.15">
      <c r="A36" s="13">
        <v>34</v>
      </c>
      <c r="B36" s="15" t="s">
        <v>17</v>
      </c>
      <c r="C36" s="16" t="s">
        <v>139</v>
      </c>
      <c r="D36" s="17" t="s">
        <v>184</v>
      </c>
      <c r="E36" s="30" t="s">
        <v>893</v>
      </c>
      <c r="F36" s="18" t="s">
        <v>292</v>
      </c>
      <c r="G36" s="18">
        <v>132.75</v>
      </c>
      <c r="H36" s="23">
        <f>[5]赵科!$I$7</f>
        <v>88</v>
      </c>
      <c r="I36" s="23">
        <f>G36*0.25+H36*0.5</f>
        <v>77.1875</v>
      </c>
      <c r="J36" s="23">
        <v>81</v>
      </c>
      <c r="K36" s="13"/>
      <c r="L36" s="13">
        <v>3</v>
      </c>
      <c r="M36" s="13" t="s">
        <v>1380</v>
      </c>
    </row>
    <row r="37" spans="1:13" ht="31.5" customHeight="1" x14ac:dyDescent="0.15">
      <c r="A37" s="13">
        <v>35</v>
      </c>
      <c r="B37" s="15" t="s">
        <v>17</v>
      </c>
      <c r="C37" s="16" t="s">
        <v>139</v>
      </c>
      <c r="D37" s="17" t="s">
        <v>184</v>
      </c>
      <c r="E37" s="30" t="s">
        <v>894</v>
      </c>
      <c r="F37" s="18" t="s">
        <v>293</v>
      </c>
      <c r="G37" s="18">
        <v>132</v>
      </c>
      <c r="H37" s="23">
        <f>[5]陈依!$I$7</f>
        <v>75.2</v>
      </c>
      <c r="I37" s="23">
        <f>G37*0.25+H37*0.5</f>
        <v>70.599999999999994</v>
      </c>
      <c r="J37" s="23">
        <v>81</v>
      </c>
      <c r="K37" s="13" t="s">
        <v>1382</v>
      </c>
      <c r="L37" s="13"/>
      <c r="M37" s="13"/>
    </row>
    <row r="38" spans="1:13" ht="31.5" customHeight="1" x14ac:dyDescent="0.15">
      <c r="A38" s="13">
        <v>36</v>
      </c>
      <c r="B38" s="15" t="s">
        <v>17</v>
      </c>
      <c r="C38" s="16" t="s">
        <v>139</v>
      </c>
      <c r="D38" s="17" t="s">
        <v>184</v>
      </c>
      <c r="E38" s="30" t="s">
        <v>895</v>
      </c>
      <c r="F38" s="18" t="s">
        <v>294</v>
      </c>
      <c r="G38" s="18">
        <v>125.75</v>
      </c>
      <c r="H38" s="23">
        <f>[5]刘洁!$I$7</f>
        <v>71.800000000000011</v>
      </c>
      <c r="I38" s="23">
        <f>G38*0.25+H38*0.5</f>
        <v>67.337500000000006</v>
      </c>
      <c r="J38" s="23">
        <v>81</v>
      </c>
      <c r="K38" s="13" t="s">
        <v>1382</v>
      </c>
      <c r="L38" s="13"/>
      <c r="M38" s="13"/>
    </row>
    <row r="39" spans="1:13" ht="31.5" customHeight="1" x14ac:dyDescent="0.15">
      <c r="A39" s="13">
        <v>37</v>
      </c>
      <c r="B39" s="15" t="s">
        <v>18</v>
      </c>
      <c r="C39" s="16" t="s">
        <v>140</v>
      </c>
      <c r="D39" s="17" t="s">
        <v>185</v>
      </c>
      <c r="E39" s="30" t="s">
        <v>1020</v>
      </c>
      <c r="F39" s="18" t="s">
        <v>295</v>
      </c>
      <c r="G39" s="18">
        <v>142.75</v>
      </c>
      <c r="H39" s="23">
        <f>[6]刘俊遥!$I$7</f>
        <v>69.400000000000006</v>
      </c>
      <c r="I39" s="23">
        <f>G39*0.25+H39*0.5</f>
        <v>70.387500000000003</v>
      </c>
      <c r="J39" s="13"/>
      <c r="K39" s="13"/>
      <c r="L39" s="13">
        <v>3</v>
      </c>
      <c r="M39" s="13"/>
    </row>
    <row r="40" spans="1:13" ht="31.5" customHeight="1" x14ac:dyDescent="0.15">
      <c r="A40" s="13">
        <v>38</v>
      </c>
      <c r="B40" s="15" t="s">
        <v>18</v>
      </c>
      <c r="C40" s="16" t="s">
        <v>140</v>
      </c>
      <c r="D40" s="17" t="s">
        <v>185</v>
      </c>
      <c r="E40" s="30" t="s">
        <v>1021</v>
      </c>
      <c r="F40" s="18" t="s">
        <v>296</v>
      </c>
      <c r="G40" s="18">
        <v>137.5</v>
      </c>
      <c r="H40" s="23">
        <f>[6]裴忱!$I$7</f>
        <v>79.600000000000009</v>
      </c>
      <c r="I40" s="23">
        <f>G40*0.25+H40*0.5</f>
        <v>74.175000000000011</v>
      </c>
      <c r="J40" s="13"/>
      <c r="K40" s="13"/>
      <c r="L40" s="13">
        <v>2</v>
      </c>
      <c r="M40" s="13"/>
    </row>
    <row r="41" spans="1:13" ht="31.5" customHeight="1" x14ac:dyDescent="0.15">
      <c r="A41" s="13">
        <v>39</v>
      </c>
      <c r="B41" s="15" t="s">
        <v>18</v>
      </c>
      <c r="C41" s="16" t="s">
        <v>140</v>
      </c>
      <c r="D41" s="17" t="s">
        <v>185</v>
      </c>
      <c r="E41" s="30" t="s">
        <v>1022</v>
      </c>
      <c r="F41" s="18" t="s">
        <v>297</v>
      </c>
      <c r="G41" s="18">
        <v>134.5</v>
      </c>
      <c r="H41" s="23">
        <f>[6]李莹!$I$7</f>
        <v>88.8</v>
      </c>
      <c r="I41" s="23">
        <f>G41*0.25+H41*0.5</f>
        <v>78.025000000000006</v>
      </c>
      <c r="J41" s="13"/>
      <c r="K41" s="13"/>
      <c r="L41" s="13">
        <v>1</v>
      </c>
      <c r="M41" s="13" t="s">
        <v>1384</v>
      </c>
    </row>
    <row r="42" spans="1:13" ht="31.5" customHeight="1" x14ac:dyDescent="0.15">
      <c r="A42" s="13">
        <v>40</v>
      </c>
      <c r="B42" s="15" t="s">
        <v>19</v>
      </c>
      <c r="C42" s="16" t="s">
        <v>141</v>
      </c>
      <c r="D42" s="17" t="s">
        <v>186</v>
      </c>
      <c r="E42" s="30" t="s">
        <v>968</v>
      </c>
      <c r="F42" s="18" t="s">
        <v>298</v>
      </c>
      <c r="G42" s="18">
        <v>143</v>
      </c>
      <c r="H42" s="23">
        <f>[7]张倩!$I$7</f>
        <v>89.600000000000009</v>
      </c>
      <c r="I42" s="23">
        <f>G42*0.25+H42*0.5</f>
        <v>80.550000000000011</v>
      </c>
      <c r="J42" s="13"/>
      <c r="K42" s="13"/>
      <c r="L42" s="13">
        <v>1</v>
      </c>
      <c r="M42" s="13" t="s">
        <v>1384</v>
      </c>
    </row>
    <row r="43" spans="1:13" ht="31.5" customHeight="1" x14ac:dyDescent="0.15">
      <c r="A43" s="13">
        <v>41</v>
      </c>
      <c r="B43" s="15" t="s">
        <v>19</v>
      </c>
      <c r="C43" s="16" t="s">
        <v>141</v>
      </c>
      <c r="D43" s="17" t="s">
        <v>186</v>
      </c>
      <c r="E43" s="30" t="s">
        <v>969</v>
      </c>
      <c r="F43" s="18" t="s">
        <v>299</v>
      </c>
      <c r="G43" s="18">
        <v>134.25</v>
      </c>
      <c r="H43" s="23">
        <f>[7]王潇艺!$I$7</f>
        <v>68</v>
      </c>
      <c r="I43" s="23">
        <f>G43*0.25+H43*0.5</f>
        <v>67.5625</v>
      </c>
      <c r="J43" s="13"/>
      <c r="K43" s="13"/>
      <c r="L43" s="13">
        <v>4</v>
      </c>
      <c r="M43" s="13"/>
    </row>
    <row r="44" spans="1:13" ht="31.5" customHeight="1" x14ac:dyDescent="0.15">
      <c r="A44" s="13">
        <v>42</v>
      </c>
      <c r="B44" s="15" t="s">
        <v>19</v>
      </c>
      <c r="C44" s="16" t="s">
        <v>141</v>
      </c>
      <c r="D44" s="17" t="s">
        <v>186</v>
      </c>
      <c r="E44" s="30" t="s">
        <v>970</v>
      </c>
      <c r="F44" s="18" t="s">
        <v>300</v>
      </c>
      <c r="G44" s="18">
        <v>132.25</v>
      </c>
      <c r="H44" s="23">
        <f>[7]王嘉!$I$7</f>
        <v>79.599999999999994</v>
      </c>
      <c r="I44" s="23">
        <f>G44*0.25+H44*0.5</f>
        <v>72.862499999999997</v>
      </c>
      <c r="J44" s="13"/>
      <c r="K44" s="13"/>
      <c r="L44" s="13">
        <v>2</v>
      </c>
      <c r="M44" s="13"/>
    </row>
    <row r="45" spans="1:13" ht="31.5" customHeight="1" x14ac:dyDescent="0.15">
      <c r="A45" s="13">
        <v>43</v>
      </c>
      <c r="B45" s="15" t="s">
        <v>19</v>
      </c>
      <c r="C45" s="16" t="s">
        <v>141</v>
      </c>
      <c r="D45" s="17" t="s">
        <v>186</v>
      </c>
      <c r="E45" s="30" t="s">
        <v>971</v>
      </c>
      <c r="F45" s="18" t="s">
        <v>301</v>
      </c>
      <c r="G45" s="18">
        <v>132.25</v>
      </c>
      <c r="H45" s="23">
        <f>[7]李岚!$I$7</f>
        <v>76.600000000000009</v>
      </c>
      <c r="I45" s="23">
        <f>G45*0.25+H45*0.5</f>
        <v>71.362500000000011</v>
      </c>
      <c r="J45" s="13"/>
      <c r="K45" s="13"/>
      <c r="L45" s="13">
        <v>3</v>
      </c>
      <c r="M45" s="13"/>
    </row>
    <row r="46" spans="1:13" ht="31.5" customHeight="1" x14ac:dyDescent="0.15">
      <c r="A46" s="13">
        <v>44</v>
      </c>
      <c r="B46" s="15" t="s">
        <v>20</v>
      </c>
      <c r="C46" s="16" t="s">
        <v>142</v>
      </c>
      <c r="D46" s="17" t="s">
        <v>187</v>
      </c>
      <c r="E46" s="30" t="s">
        <v>832</v>
      </c>
      <c r="F46" s="18" t="s">
        <v>302</v>
      </c>
      <c r="G46" s="18">
        <v>133.5</v>
      </c>
      <c r="H46" s="23">
        <f>[8]李君晟!$I$7</f>
        <v>80</v>
      </c>
      <c r="I46" s="23">
        <f>G46*0.25+H46*0.5</f>
        <v>73.375</v>
      </c>
      <c r="J46" s="13"/>
      <c r="K46" s="13"/>
      <c r="L46" s="13">
        <v>2</v>
      </c>
      <c r="M46" s="13"/>
    </row>
    <row r="47" spans="1:13" ht="31.5" customHeight="1" x14ac:dyDescent="0.15">
      <c r="A47" s="13">
        <v>45</v>
      </c>
      <c r="B47" s="15" t="s">
        <v>20</v>
      </c>
      <c r="C47" s="16" t="s">
        <v>142</v>
      </c>
      <c r="D47" s="17" t="s">
        <v>187</v>
      </c>
      <c r="E47" s="30" t="s">
        <v>833</v>
      </c>
      <c r="F47" s="18" t="s">
        <v>303</v>
      </c>
      <c r="G47" s="18">
        <v>125.5</v>
      </c>
      <c r="H47" s="23">
        <f>[8]张晓山!$I$7</f>
        <v>82.2</v>
      </c>
      <c r="I47" s="23">
        <f>G47*0.25+H47*0.5</f>
        <v>72.474999999999994</v>
      </c>
      <c r="J47" s="13"/>
      <c r="K47" s="13"/>
      <c r="L47" s="13">
        <v>3</v>
      </c>
      <c r="M47" s="13"/>
    </row>
    <row r="48" spans="1:13" ht="31.5" customHeight="1" x14ac:dyDescent="0.15">
      <c r="A48" s="13">
        <v>46</v>
      </c>
      <c r="B48" s="19" t="s">
        <v>20</v>
      </c>
      <c r="C48" s="16" t="s">
        <v>142</v>
      </c>
      <c r="D48" s="16" t="s">
        <v>187</v>
      </c>
      <c r="E48" s="25" t="s">
        <v>834</v>
      </c>
      <c r="F48" s="20" t="s">
        <v>304</v>
      </c>
      <c r="G48" s="20">
        <v>146</v>
      </c>
      <c r="H48" s="23">
        <f>[8]申思!$I$7</f>
        <v>84.000000000000014</v>
      </c>
      <c r="I48" s="23">
        <f>G48*0.25+H48*0.5</f>
        <v>78.5</v>
      </c>
      <c r="J48" s="13"/>
      <c r="K48" s="13"/>
      <c r="L48" s="13">
        <v>1</v>
      </c>
      <c r="M48" s="13" t="s">
        <v>1380</v>
      </c>
    </row>
    <row r="49" spans="1:13" ht="31.5" customHeight="1" x14ac:dyDescent="0.15">
      <c r="A49" s="13">
        <v>47</v>
      </c>
      <c r="B49" s="15" t="s">
        <v>21</v>
      </c>
      <c r="C49" s="16" t="s">
        <v>143</v>
      </c>
      <c r="D49" s="17" t="s">
        <v>188</v>
      </c>
      <c r="E49" s="30" t="s">
        <v>1189</v>
      </c>
      <c r="F49" s="18" t="s">
        <v>305</v>
      </c>
      <c r="G49" s="18">
        <v>160.25</v>
      </c>
      <c r="H49" s="23">
        <f>[9]焦明婕!$I$7</f>
        <v>89.6</v>
      </c>
      <c r="I49" s="23">
        <f>G49*0.25+H49*0.5</f>
        <v>84.862499999999997</v>
      </c>
      <c r="J49" s="13"/>
      <c r="K49" s="13"/>
      <c r="L49" s="13">
        <v>1</v>
      </c>
      <c r="M49" s="13" t="s">
        <v>1390</v>
      </c>
    </row>
    <row r="50" spans="1:13" ht="31.5" customHeight="1" x14ac:dyDescent="0.15">
      <c r="A50" s="13">
        <v>48</v>
      </c>
      <c r="B50" s="15" t="s">
        <v>21</v>
      </c>
      <c r="C50" s="16" t="s">
        <v>143</v>
      </c>
      <c r="D50" s="17" t="s">
        <v>188</v>
      </c>
      <c r="E50" s="30" t="s">
        <v>1190</v>
      </c>
      <c r="F50" s="18" t="s">
        <v>306</v>
      </c>
      <c r="G50" s="18">
        <v>158.25</v>
      </c>
      <c r="H50" s="23">
        <f>[9]蔡京津!$I$7</f>
        <v>89.199999999999989</v>
      </c>
      <c r="I50" s="23">
        <f>G50*0.25+H50*0.5</f>
        <v>84.162499999999994</v>
      </c>
      <c r="J50" s="13"/>
      <c r="K50" s="13"/>
      <c r="L50" s="13">
        <v>2</v>
      </c>
      <c r="M50" s="13" t="s">
        <v>1390</v>
      </c>
    </row>
    <row r="51" spans="1:13" ht="31.5" customHeight="1" x14ac:dyDescent="0.15">
      <c r="A51" s="13">
        <v>49</v>
      </c>
      <c r="B51" s="15" t="s">
        <v>21</v>
      </c>
      <c r="C51" s="16" t="s">
        <v>143</v>
      </c>
      <c r="D51" s="17" t="s">
        <v>188</v>
      </c>
      <c r="E51" s="30" t="s">
        <v>1191</v>
      </c>
      <c r="F51" s="18" t="s">
        <v>307</v>
      </c>
      <c r="G51" s="18">
        <v>156.25</v>
      </c>
      <c r="H51" s="23">
        <f>[9]马铭!$I$7</f>
        <v>77.199999999999989</v>
      </c>
      <c r="I51" s="23">
        <f>G51*0.25+H51*0.5</f>
        <v>77.662499999999994</v>
      </c>
      <c r="J51" s="13"/>
      <c r="K51" s="13"/>
      <c r="L51" s="13">
        <v>5</v>
      </c>
      <c r="M51" s="13"/>
    </row>
    <row r="52" spans="1:13" ht="31.5" customHeight="1" x14ac:dyDescent="0.15">
      <c r="A52" s="13">
        <v>50</v>
      </c>
      <c r="B52" s="15" t="s">
        <v>21</v>
      </c>
      <c r="C52" s="16" t="s">
        <v>143</v>
      </c>
      <c r="D52" s="17" t="s">
        <v>188</v>
      </c>
      <c r="E52" s="30" t="s">
        <v>1192</v>
      </c>
      <c r="F52" s="18" t="s">
        <v>308</v>
      </c>
      <c r="G52" s="18">
        <v>153.25</v>
      </c>
      <c r="H52" s="23">
        <f>[9]高晗山!$I$7</f>
        <v>87.999999999999986</v>
      </c>
      <c r="I52" s="23">
        <f>G52*0.25+H52*0.5</f>
        <v>82.3125</v>
      </c>
      <c r="J52" s="13"/>
      <c r="K52" s="13"/>
      <c r="L52" s="13">
        <v>3</v>
      </c>
      <c r="M52" s="13"/>
    </row>
    <row r="53" spans="1:13" ht="31.5" customHeight="1" x14ac:dyDescent="0.15">
      <c r="A53" s="13">
        <v>51</v>
      </c>
      <c r="B53" s="15" t="s">
        <v>21</v>
      </c>
      <c r="C53" s="16" t="s">
        <v>143</v>
      </c>
      <c r="D53" s="17" t="s">
        <v>188</v>
      </c>
      <c r="E53" s="30" t="s">
        <v>1193</v>
      </c>
      <c r="F53" s="18" t="s">
        <v>309</v>
      </c>
      <c r="G53" s="18">
        <v>150</v>
      </c>
      <c r="H53" s="23">
        <f>[9]赵博艺!$I$7</f>
        <v>85.600000000000009</v>
      </c>
      <c r="I53" s="23">
        <f>G53*0.25+H53*0.5</f>
        <v>80.300000000000011</v>
      </c>
      <c r="J53" s="13"/>
      <c r="K53" s="13"/>
      <c r="L53" s="13">
        <v>4</v>
      </c>
      <c r="M53" s="13"/>
    </row>
    <row r="54" spans="1:13" ht="31.5" customHeight="1" x14ac:dyDescent="0.15">
      <c r="A54" s="13">
        <v>52</v>
      </c>
      <c r="B54" s="15" t="s">
        <v>21</v>
      </c>
      <c r="C54" s="16" t="s">
        <v>143</v>
      </c>
      <c r="D54" s="17" t="s">
        <v>188</v>
      </c>
      <c r="E54" s="30" t="s">
        <v>1194</v>
      </c>
      <c r="F54" s="18" t="s">
        <v>310</v>
      </c>
      <c r="G54" s="18">
        <v>146.5</v>
      </c>
      <c r="H54" s="23">
        <f>[9]李新颉!$I$7</f>
        <v>77</v>
      </c>
      <c r="I54" s="23">
        <f>G54*0.25+H54*0.5</f>
        <v>75.125</v>
      </c>
      <c r="J54" s="13"/>
      <c r="K54" s="13"/>
      <c r="L54" s="13">
        <v>6</v>
      </c>
      <c r="M54" s="13"/>
    </row>
    <row r="55" spans="1:13" ht="31.5" customHeight="1" x14ac:dyDescent="0.15">
      <c r="A55" s="13">
        <v>53</v>
      </c>
      <c r="B55" s="15" t="s">
        <v>22</v>
      </c>
      <c r="C55" s="16" t="s">
        <v>143</v>
      </c>
      <c r="D55" s="17" t="s">
        <v>181</v>
      </c>
      <c r="E55" s="30" t="s">
        <v>1195</v>
      </c>
      <c r="F55" s="18" t="s">
        <v>311</v>
      </c>
      <c r="G55" s="18">
        <v>150.75</v>
      </c>
      <c r="H55" s="23">
        <f>[9]肖敏!$I$7</f>
        <v>88.999999999999986</v>
      </c>
      <c r="I55" s="23">
        <f>G55*0.25+H55*0.5</f>
        <v>82.1875</v>
      </c>
      <c r="J55" s="13">
        <v>83.45</v>
      </c>
      <c r="K55" s="13"/>
      <c r="L55" s="13">
        <v>1</v>
      </c>
      <c r="M55" s="13" t="s">
        <v>1381</v>
      </c>
    </row>
    <row r="56" spans="1:13" ht="31.5" customHeight="1" x14ac:dyDescent="0.15">
      <c r="A56" s="13">
        <v>54</v>
      </c>
      <c r="B56" s="15" t="s">
        <v>22</v>
      </c>
      <c r="C56" s="16" t="s">
        <v>143</v>
      </c>
      <c r="D56" s="17" t="s">
        <v>181</v>
      </c>
      <c r="E56" s="30" t="s">
        <v>1196</v>
      </c>
      <c r="F56" s="18" t="s">
        <v>312</v>
      </c>
      <c r="G56" s="18">
        <v>147</v>
      </c>
      <c r="H56" s="23" t="s">
        <v>1406</v>
      </c>
      <c r="I56" s="23">
        <f>G56*0.25</f>
        <v>36.75</v>
      </c>
      <c r="J56" s="13">
        <v>83.45</v>
      </c>
      <c r="K56" s="13"/>
      <c r="L56" s="13"/>
      <c r="M56" s="13"/>
    </row>
    <row r="57" spans="1:13" ht="31.5" customHeight="1" x14ac:dyDescent="0.15">
      <c r="A57" s="13">
        <v>55</v>
      </c>
      <c r="B57" s="15" t="s">
        <v>22</v>
      </c>
      <c r="C57" s="16" t="s">
        <v>143</v>
      </c>
      <c r="D57" s="17" t="s">
        <v>181</v>
      </c>
      <c r="E57" s="30" t="s">
        <v>1197</v>
      </c>
      <c r="F57" s="18" t="s">
        <v>313</v>
      </c>
      <c r="G57" s="18">
        <v>141.5</v>
      </c>
      <c r="H57" s="23">
        <f>[9]蔡斌思!$I$7</f>
        <v>73.8</v>
      </c>
      <c r="I57" s="23">
        <f>G57*0.25+H57*0.5</f>
        <v>72.275000000000006</v>
      </c>
      <c r="J57" s="13">
        <v>83.45</v>
      </c>
      <c r="K57" s="13" t="s">
        <v>1381</v>
      </c>
      <c r="L57" s="13"/>
      <c r="M57" s="13"/>
    </row>
    <row r="58" spans="1:13" ht="31.5" customHeight="1" x14ac:dyDescent="0.15">
      <c r="A58" s="13">
        <v>56</v>
      </c>
      <c r="B58" s="19" t="s">
        <v>23</v>
      </c>
      <c r="C58" s="16" t="s">
        <v>144</v>
      </c>
      <c r="D58" s="16" t="s">
        <v>189</v>
      </c>
      <c r="E58" s="25" t="s">
        <v>841</v>
      </c>
      <c r="F58" s="20" t="s">
        <v>314</v>
      </c>
      <c r="G58" s="20">
        <v>130</v>
      </c>
      <c r="H58" s="23">
        <f>[10]奚滕滕!$I$7</f>
        <v>89.600000000000009</v>
      </c>
      <c r="I58" s="23">
        <f>G58*0.25+H58*0.5</f>
        <v>77.300000000000011</v>
      </c>
      <c r="J58" s="13"/>
      <c r="K58" s="13"/>
      <c r="L58" s="13">
        <v>1</v>
      </c>
      <c r="M58" s="13" t="s">
        <v>1380</v>
      </c>
    </row>
    <row r="59" spans="1:13" ht="31.5" customHeight="1" x14ac:dyDescent="0.15">
      <c r="A59" s="13">
        <v>57</v>
      </c>
      <c r="B59" s="19" t="s">
        <v>23</v>
      </c>
      <c r="C59" s="16" t="s">
        <v>144</v>
      </c>
      <c r="D59" s="16" t="s">
        <v>189</v>
      </c>
      <c r="E59" s="25" t="s">
        <v>842</v>
      </c>
      <c r="F59" s="20" t="s">
        <v>315</v>
      </c>
      <c r="G59" s="20">
        <v>129.5</v>
      </c>
      <c r="H59" s="23">
        <f>[10]赵雪雪!$I$7</f>
        <v>76.8</v>
      </c>
      <c r="I59" s="23">
        <f>G59*0.25+H59*0.5</f>
        <v>70.775000000000006</v>
      </c>
      <c r="J59" s="13"/>
      <c r="K59" s="13"/>
      <c r="L59" s="13">
        <v>2</v>
      </c>
      <c r="M59" s="13"/>
    </row>
    <row r="60" spans="1:13" ht="31.5" customHeight="1" x14ac:dyDescent="0.15">
      <c r="A60" s="13">
        <v>58</v>
      </c>
      <c r="B60" s="19" t="s">
        <v>23</v>
      </c>
      <c r="C60" s="16" t="s">
        <v>144</v>
      </c>
      <c r="D60" s="16" t="s">
        <v>189</v>
      </c>
      <c r="E60" s="25" t="s">
        <v>843</v>
      </c>
      <c r="F60" s="20" t="s">
        <v>316</v>
      </c>
      <c r="G60" s="20">
        <v>118</v>
      </c>
      <c r="H60" s="23">
        <f>[10]宋杨!$I$7</f>
        <v>76</v>
      </c>
      <c r="I60" s="23">
        <f>G60*0.25+H60*0.5</f>
        <v>67.5</v>
      </c>
      <c r="J60" s="13"/>
      <c r="K60" s="13"/>
      <c r="L60" s="13">
        <v>3</v>
      </c>
      <c r="M60" s="13"/>
    </row>
    <row r="61" spans="1:13" ht="31.5" customHeight="1" x14ac:dyDescent="0.15">
      <c r="A61" s="13">
        <v>59</v>
      </c>
      <c r="B61" s="19" t="s">
        <v>24</v>
      </c>
      <c r="C61" s="16" t="s">
        <v>144</v>
      </c>
      <c r="D61" s="16" t="s">
        <v>190</v>
      </c>
      <c r="E61" s="25" t="s">
        <v>844</v>
      </c>
      <c r="F61" s="20" t="s">
        <v>317</v>
      </c>
      <c r="G61" s="20">
        <v>133</v>
      </c>
      <c r="H61" s="23">
        <f>[10]王影星!$I$7</f>
        <v>71.800000000000011</v>
      </c>
      <c r="I61" s="23">
        <f>G61*0.25+H61*0.5</f>
        <v>69.150000000000006</v>
      </c>
      <c r="J61" s="13">
        <v>80.12</v>
      </c>
      <c r="K61" s="13" t="s">
        <v>1380</v>
      </c>
      <c r="L61" s="13"/>
      <c r="M61" s="13"/>
    </row>
    <row r="62" spans="1:13" ht="31.5" customHeight="1" x14ac:dyDescent="0.15">
      <c r="A62" s="13">
        <v>60</v>
      </c>
      <c r="B62" s="19" t="s">
        <v>24</v>
      </c>
      <c r="C62" s="16" t="s">
        <v>144</v>
      </c>
      <c r="D62" s="16" t="s">
        <v>190</v>
      </c>
      <c r="E62" s="25" t="s">
        <v>845</v>
      </c>
      <c r="F62" s="20" t="s">
        <v>318</v>
      </c>
      <c r="G62" s="20">
        <v>131.5</v>
      </c>
      <c r="H62" s="23">
        <f>[10]王茜!$I$7</f>
        <v>81</v>
      </c>
      <c r="I62" s="23">
        <f>G62*0.25+H62*0.5</f>
        <v>73.375</v>
      </c>
      <c r="J62" s="13">
        <v>80.12</v>
      </c>
      <c r="K62" s="13"/>
      <c r="L62" s="13">
        <v>1</v>
      </c>
      <c r="M62" s="13" t="s">
        <v>1380</v>
      </c>
    </row>
    <row r="63" spans="1:13" ht="31.5" customHeight="1" x14ac:dyDescent="0.15">
      <c r="A63" s="13">
        <v>61</v>
      </c>
      <c r="B63" s="15" t="s">
        <v>25</v>
      </c>
      <c r="C63" s="16" t="s">
        <v>145</v>
      </c>
      <c r="D63" s="17" t="s">
        <v>191</v>
      </c>
      <c r="E63" s="30" t="s">
        <v>846</v>
      </c>
      <c r="F63" s="18" t="s">
        <v>319</v>
      </c>
      <c r="G63" s="18">
        <v>142.25</v>
      </c>
      <c r="H63" s="23">
        <f>[10]张念鹏!$I$7</f>
        <v>84.4</v>
      </c>
      <c r="I63" s="23">
        <f>G63*0.25+H63*0.5</f>
        <v>77.762500000000003</v>
      </c>
      <c r="J63" s="13">
        <v>80.12</v>
      </c>
      <c r="K63" s="13"/>
      <c r="L63" s="13">
        <v>1</v>
      </c>
      <c r="M63" s="13" t="s">
        <v>1380</v>
      </c>
    </row>
    <row r="64" spans="1:13" ht="31.5" customHeight="1" x14ac:dyDescent="0.15">
      <c r="A64" s="13">
        <v>62</v>
      </c>
      <c r="B64" s="15" t="s">
        <v>25</v>
      </c>
      <c r="C64" s="16" t="s">
        <v>145</v>
      </c>
      <c r="D64" s="17" t="s">
        <v>191</v>
      </c>
      <c r="E64" s="30" t="s">
        <v>847</v>
      </c>
      <c r="F64" s="18" t="s">
        <v>320</v>
      </c>
      <c r="G64" s="18">
        <v>126</v>
      </c>
      <c r="H64" s="23">
        <f>[10]汪喆!$I$7</f>
        <v>81.000000000000014</v>
      </c>
      <c r="I64" s="23">
        <f>G64*0.25+H64*0.5</f>
        <v>72</v>
      </c>
      <c r="J64" s="13">
        <v>80.12</v>
      </c>
      <c r="K64" s="13"/>
      <c r="L64" s="13">
        <v>2</v>
      </c>
      <c r="M64" s="13"/>
    </row>
    <row r="65" spans="1:13" ht="31.5" customHeight="1" x14ac:dyDescent="0.15">
      <c r="A65" s="13">
        <v>63</v>
      </c>
      <c r="B65" s="15" t="s">
        <v>25</v>
      </c>
      <c r="C65" s="16" t="s">
        <v>145</v>
      </c>
      <c r="D65" s="17" t="s">
        <v>191</v>
      </c>
      <c r="E65" s="30" t="s">
        <v>848</v>
      </c>
      <c r="F65" s="18" t="s">
        <v>321</v>
      </c>
      <c r="G65" s="18">
        <v>117.75</v>
      </c>
      <c r="H65" s="23" t="s">
        <v>1410</v>
      </c>
      <c r="I65" s="23">
        <f>G65*0.25</f>
        <v>29.4375</v>
      </c>
      <c r="J65" s="13">
        <v>80.12</v>
      </c>
      <c r="K65" s="13"/>
      <c r="L65" s="13"/>
      <c r="M65" s="13"/>
    </row>
    <row r="66" spans="1:13" ht="31.5" customHeight="1" x14ac:dyDescent="0.15">
      <c r="A66" s="13">
        <v>64</v>
      </c>
      <c r="B66" s="15" t="s">
        <v>26</v>
      </c>
      <c r="C66" s="16" t="s">
        <v>145</v>
      </c>
      <c r="D66" s="17" t="s">
        <v>192</v>
      </c>
      <c r="E66" s="30" t="s">
        <v>849</v>
      </c>
      <c r="F66" s="18" t="s">
        <v>322</v>
      </c>
      <c r="G66" s="18">
        <v>118</v>
      </c>
      <c r="H66" s="23">
        <f>[10]徐富!$I$7</f>
        <v>76.800000000000011</v>
      </c>
      <c r="I66" s="23">
        <f>G66*0.25+H66*0.5</f>
        <v>67.900000000000006</v>
      </c>
      <c r="J66" s="13"/>
      <c r="K66" s="13"/>
      <c r="L66" s="13">
        <v>3</v>
      </c>
      <c r="M66" s="13"/>
    </row>
    <row r="67" spans="1:13" ht="31.5" customHeight="1" x14ac:dyDescent="0.15">
      <c r="A67" s="13">
        <v>65</v>
      </c>
      <c r="B67" s="19" t="s">
        <v>26</v>
      </c>
      <c r="C67" s="16" t="s">
        <v>145</v>
      </c>
      <c r="D67" s="16" t="s">
        <v>192</v>
      </c>
      <c r="E67" s="25" t="s">
        <v>850</v>
      </c>
      <c r="F67" s="20" t="s">
        <v>323</v>
      </c>
      <c r="G67" s="20">
        <v>130.75</v>
      </c>
      <c r="H67" s="23">
        <f>[10]邸振禹!$I$7</f>
        <v>92.399999999999991</v>
      </c>
      <c r="I67" s="23">
        <f>G67*0.25+H67*0.5</f>
        <v>78.887499999999989</v>
      </c>
      <c r="J67" s="13"/>
      <c r="K67" s="13"/>
      <c r="L67" s="13">
        <v>1</v>
      </c>
      <c r="M67" s="13" t="s">
        <v>1380</v>
      </c>
    </row>
    <row r="68" spans="1:13" ht="31.5" customHeight="1" x14ac:dyDescent="0.15">
      <c r="A68" s="13">
        <v>66</v>
      </c>
      <c r="B68" s="19" t="s">
        <v>26</v>
      </c>
      <c r="C68" s="16" t="s">
        <v>145</v>
      </c>
      <c r="D68" s="16" t="s">
        <v>192</v>
      </c>
      <c r="E68" s="25" t="s">
        <v>851</v>
      </c>
      <c r="F68" s="20" t="s">
        <v>324</v>
      </c>
      <c r="G68" s="20">
        <v>129</v>
      </c>
      <c r="H68" s="23">
        <f>[10]金孟苓!$I$7</f>
        <v>71.400000000000006</v>
      </c>
      <c r="I68" s="23">
        <f>G68*0.25+H68*0.5</f>
        <v>67.95</v>
      </c>
      <c r="J68" s="13"/>
      <c r="K68" s="13"/>
      <c r="L68" s="13">
        <v>2</v>
      </c>
      <c r="M68" s="13"/>
    </row>
    <row r="69" spans="1:13" ht="31.5" customHeight="1" x14ac:dyDescent="0.15">
      <c r="A69" s="13">
        <v>67</v>
      </c>
      <c r="B69" s="19" t="s">
        <v>27</v>
      </c>
      <c r="C69" s="16" t="s">
        <v>145</v>
      </c>
      <c r="D69" s="16" t="s">
        <v>193</v>
      </c>
      <c r="E69" s="25" t="s">
        <v>908</v>
      </c>
      <c r="F69" s="20" t="s">
        <v>325</v>
      </c>
      <c r="G69" s="20">
        <v>133</v>
      </c>
      <c r="H69" s="23">
        <f>[11]王雪明!$I$7</f>
        <v>81.59999999999998</v>
      </c>
      <c r="I69" s="23">
        <f>G69*0.25+H69*0.5</f>
        <v>74.049999999999983</v>
      </c>
      <c r="J69" s="13"/>
      <c r="K69" s="13"/>
      <c r="L69" s="13">
        <v>1</v>
      </c>
      <c r="M69" s="13" t="s">
        <v>1380</v>
      </c>
    </row>
    <row r="70" spans="1:13" ht="31.5" customHeight="1" x14ac:dyDescent="0.15">
      <c r="A70" s="13">
        <v>68</v>
      </c>
      <c r="B70" s="19" t="s">
        <v>27</v>
      </c>
      <c r="C70" s="16" t="s">
        <v>145</v>
      </c>
      <c r="D70" s="16" t="s">
        <v>193</v>
      </c>
      <c r="E70" s="25" t="s">
        <v>909</v>
      </c>
      <c r="F70" s="20" t="s">
        <v>326</v>
      </c>
      <c r="G70" s="20">
        <v>123.75</v>
      </c>
      <c r="H70" s="23">
        <f>[11]李小午!$I$7</f>
        <v>77.400000000000006</v>
      </c>
      <c r="I70" s="23">
        <f>G70*0.25+H70*0.5</f>
        <v>69.637500000000003</v>
      </c>
      <c r="J70" s="13"/>
      <c r="K70" s="13"/>
      <c r="L70" s="13">
        <v>2</v>
      </c>
      <c r="M70" s="13"/>
    </row>
    <row r="71" spans="1:13" ht="31.5" customHeight="1" x14ac:dyDescent="0.15">
      <c r="A71" s="13">
        <v>69</v>
      </c>
      <c r="B71" s="19" t="s">
        <v>27</v>
      </c>
      <c r="C71" s="16" t="s">
        <v>145</v>
      </c>
      <c r="D71" s="16" t="s">
        <v>193</v>
      </c>
      <c r="E71" s="25" t="s">
        <v>910</v>
      </c>
      <c r="F71" s="20" t="s">
        <v>327</v>
      </c>
      <c r="G71" s="20">
        <v>118.5</v>
      </c>
      <c r="H71" s="23">
        <f>[11]张晓巍!$I$7</f>
        <v>49.199999999999996</v>
      </c>
      <c r="I71" s="23">
        <f>G71*0.25+H71*0.5</f>
        <v>54.224999999999994</v>
      </c>
      <c r="J71" s="13"/>
      <c r="K71" s="13"/>
      <c r="L71" s="13">
        <v>3</v>
      </c>
      <c r="M71" s="13"/>
    </row>
    <row r="72" spans="1:13" ht="31.5" customHeight="1" x14ac:dyDescent="0.15">
      <c r="A72" s="13">
        <v>70</v>
      </c>
      <c r="B72" s="15" t="s">
        <v>28</v>
      </c>
      <c r="C72" s="16" t="s">
        <v>145</v>
      </c>
      <c r="D72" s="17" t="s">
        <v>194</v>
      </c>
      <c r="E72" s="30" t="s">
        <v>911</v>
      </c>
      <c r="F72" s="18" t="s">
        <v>328</v>
      </c>
      <c r="G72" s="18">
        <v>129.5</v>
      </c>
      <c r="H72" s="23">
        <f>[11]高辰轩!$I$7</f>
        <v>93</v>
      </c>
      <c r="I72" s="23">
        <f>G72*0.25+H72*0.5</f>
        <v>78.875</v>
      </c>
      <c r="J72" s="13"/>
      <c r="K72" s="13"/>
      <c r="L72" s="13">
        <v>1</v>
      </c>
      <c r="M72" s="13" t="s">
        <v>1380</v>
      </c>
    </row>
    <row r="73" spans="1:13" ht="31.5" customHeight="1" x14ac:dyDescent="0.15">
      <c r="A73" s="13">
        <v>71</v>
      </c>
      <c r="B73" s="15" t="s">
        <v>28</v>
      </c>
      <c r="C73" s="16" t="s">
        <v>145</v>
      </c>
      <c r="D73" s="17" t="s">
        <v>194</v>
      </c>
      <c r="E73" s="30" t="s">
        <v>912</v>
      </c>
      <c r="F73" s="18" t="s">
        <v>329</v>
      </c>
      <c r="G73" s="18">
        <v>129.25</v>
      </c>
      <c r="H73" s="23">
        <f>[11]于益!$I$7</f>
        <v>83.600000000000009</v>
      </c>
      <c r="I73" s="23">
        <f>G73*0.25+H73*0.5</f>
        <v>74.112500000000011</v>
      </c>
      <c r="J73" s="13"/>
      <c r="K73" s="13"/>
      <c r="L73" s="13">
        <v>3</v>
      </c>
      <c r="M73" s="13"/>
    </row>
    <row r="74" spans="1:13" ht="31.5" customHeight="1" x14ac:dyDescent="0.15">
      <c r="A74" s="13">
        <v>72</v>
      </c>
      <c r="B74" s="15" t="s">
        <v>28</v>
      </c>
      <c r="C74" s="16" t="s">
        <v>145</v>
      </c>
      <c r="D74" s="17" t="s">
        <v>194</v>
      </c>
      <c r="E74" s="30" t="s">
        <v>913</v>
      </c>
      <c r="F74" s="18" t="s">
        <v>330</v>
      </c>
      <c r="G74" s="18">
        <v>127.25</v>
      </c>
      <c r="H74" s="23">
        <f>[11]刘淼!$I$7</f>
        <v>73</v>
      </c>
      <c r="I74" s="23">
        <f>G74*0.25+H74*0.5</f>
        <v>68.3125</v>
      </c>
      <c r="J74" s="13"/>
      <c r="K74" s="13"/>
      <c r="L74" s="13">
        <v>6</v>
      </c>
      <c r="M74" s="13"/>
    </row>
    <row r="75" spans="1:13" ht="31.5" customHeight="1" x14ac:dyDescent="0.15">
      <c r="A75" s="13">
        <v>73</v>
      </c>
      <c r="B75" s="15" t="s">
        <v>28</v>
      </c>
      <c r="C75" s="16" t="s">
        <v>145</v>
      </c>
      <c r="D75" s="17" t="s">
        <v>194</v>
      </c>
      <c r="E75" s="30" t="s">
        <v>914</v>
      </c>
      <c r="F75" s="18" t="s">
        <v>331</v>
      </c>
      <c r="G75" s="18">
        <v>126.75</v>
      </c>
      <c r="H75" s="23">
        <f>[11]韩宝红!$I$7</f>
        <v>73.800000000000011</v>
      </c>
      <c r="I75" s="23">
        <f>G75*0.25+H75*0.5</f>
        <v>68.587500000000006</v>
      </c>
      <c r="J75" s="13"/>
      <c r="K75" s="13"/>
      <c r="L75" s="13">
        <v>5</v>
      </c>
      <c r="M75" s="13"/>
    </row>
    <row r="76" spans="1:13" ht="31.5" customHeight="1" x14ac:dyDescent="0.15">
      <c r="A76" s="13">
        <v>74</v>
      </c>
      <c r="B76" s="19" t="s">
        <v>28</v>
      </c>
      <c r="C76" s="16" t="s">
        <v>145</v>
      </c>
      <c r="D76" s="16" t="s">
        <v>194</v>
      </c>
      <c r="E76" s="25" t="s">
        <v>915</v>
      </c>
      <c r="F76" s="20" t="s">
        <v>332</v>
      </c>
      <c r="G76" s="20">
        <v>144.5</v>
      </c>
      <c r="H76" s="23">
        <f>[11]裴慧!$I$7</f>
        <v>80.999999999999986</v>
      </c>
      <c r="I76" s="23">
        <f>G76*0.25+H76*0.5</f>
        <v>76.625</v>
      </c>
      <c r="J76" s="13"/>
      <c r="K76" s="13"/>
      <c r="L76" s="13">
        <v>2</v>
      </c>
      <c r="M76" s="13" t="s">
        <v>1380</v>
      </c>
    </row>
    <row r="77" spans="1:13" ht="31.5" customHeight="1" x14ac:dyDescent="0.15">
      <c r="A77" s="13">
        <v>75</v>
      </c>
      <c r="B77" s="19" t="s">
        <v>28</v>
      </c>
      <c r="C77" s="16" t="s">
        <v>145</v>
      </c>
      <c r="D77" s="16" t="s">
        <v>194</v>
      </c>
      <c r="E77" s="25" t="s">
        <v>916</v>
      </c>
      <c r="F77" s="20" t="s">
        <v>333</v>
      </c>
      <c r="G77" s="20">
        <v>139</v>
      </c>
      <c r="H77" s="23">
        <f>[11]代荣!$I$7</f>
        <v>76.999999999999986</v>
      </c>
      <c r="I77" s="23">
        <f>G77*0.25+H77*0.5</f>
        <v>73.25</v>
      </c>
      <c r="J77" s="13"/>
      <c r="K77" s="13"/>
      <c r="L77" s="13">
        <v>4</v>
      </c>
      <c r="M77" s="13"/>
    </row>
    <row r="78" spans="1:13" ht="31.5" customHeight="1" x14ac:dyDescent="0.15">
      <c r="A78" s="13">
        <v>76</v>
      </c>
      <c r="B78" s="15" t="s">
        <v>29</v>
      </c>
      <c r="C78" s="16" t="s">
        <v>145</v>
      </c>
      <c r="D78" s="17" t="s">
        <v>195</v>
      </c>
      <c r="E78" s="30" t="s">
        <v>917</v>
      </c>
      <c r="F78" s="18" t="s">
        <v>334</v>
      </c>
      <c r="G78" s="18">
        <v>135</v>
      </c>
      <c r="H78" s="23">
        <f>[11]张国芬!$I$7</f>
        <v>74.8</v>
      </c>
      <c r="I78" s="23">
        <f>G78*0.25+H78*0.5</f>
        <v>71.150000000000006</v>
      </c>
      <c r="J78" s="13"/>
      <c r="K78" s="13"/>
      <c r="L78" s="13">
        <v>3</v>
      </c>
      <c r="M78" s="13"/>
    </row>
    <row r="79" spans="1:13" ht="31.5" customHeight="1" x14ac:dyDescent="0.15">
      <c r="A79" s="13">
        <v>77</v>
      </c>
      <c r="B79" s="15" t="s">
        <v>29</v>
      </c>
      <c r="C79" s="16" t="s">
        <v>145</v>
      </c>
      <c r="D79" s="17" t="s">
        <v>195</v>
      </c>
      <c r="E79" s="30" t="s">
        <v>918</v>
      </c>
      <c r="F79" s="18" t="s">
        <v>335</v>
      </c>
      <c r="G79" s="18">
        <v>131</v>
      </c>
      <c r="H79" s="23">
        <f>[11]朱亭聿!$I$7</f>
        <v>90.2</v>
      </c>
      <c r="I79" s="23">
        <f>G79*0.25+H79*0.5</f>
        <v>77.849999999999994</v>
      </c>
      <c r="J79" s="13"/>
      <c r="K79" s="13"/>
      <c r="L79" s="13">
        <v>1</v>
      </c>
      <c r="M79" s="13" t="s">
        <v>1380</v>
      </c>
    </row>
    <row r="80" spans="1:13" ht="31.5" customHeight="1" x14ac:dyDescent="0.15">
      <c r="A80" s="13">
        <v>78</v>
      </c>
      <c r="B80" s="15" t="s">
        <v>29</v>
      </c>
      <c r="C80" s="16" t="s">
        <v>145</v>
      </c>
      <c r="D80" s="17" t="s">
        <v>195</v>
      </c>
      <c r="E80" s="30" t="s">
        <v>919</v>
      </c>
      <c r="F80" s="18" t="s">
        <v>336</v>
      </c>
      <c r="G80" s="18">
        <v>128.75</v>
      </c>
      <c r="H80" s="23">
        <f>[11]韩耐冬!$I$7</f>
        <v>79.799999999999983</v>
      </c>
      <c r="I80" s="23">
        <f>G80*0.25+H80*0.5</f>
        <v>72.087499999999991</v>
      </c>
      <c r="J80" s="13"/>
      <c r="K80" s="13"/>
      <c r="L80" s="13">
        <v>2</v>
      </c>
      <c r="M80" s="13"/>
    </row>
    <row r="81" spans="1:13" ht="31.5" customHeight="1" x14ac:dyDescent="0.15">
      <c r="A81" s="13">
        <v>79</v>
      </c>
      <c r="B81" s="15" t="s">
        <v>30</v>
      </c>
      <c r="C81" s="16" t="s">
        <v>146</v>
      </c>
      <c r="D81" s="17" t="s">
        <v>196</v>
      </c>
      <c r="E81" s="30" t="s">
        <v>896</v>
      </c>
      <c r="F81" s="18" t="s">
        <v>337</v>
      </c>
      <c r="G81" s="18">
        <v>138.25</v>
      </c>
      <c r="H81" s="23" t="s">
        <v>1406</v>
      </c>
      <c r="I81" s="23">
        <f>G81*0.25</f>
        <v>34.5625</v>
      </c>
      <c r="J81" s="13">
        <v>83.15</v>
      </c>
      <c r="K81" s="13"/>
      <c r="L81" s="13"/>
      <c r="M81" s="13"/>
    </row>
    <row r="82" spans="1:13" ht="31.5" customHeight="1" x14ac:dyDescent="0.15">
      <c r="A82" s="13">
        <v>80</v>
      </c>
      <c r="B82" s="15" t="s">
        <v>30</v>
      </c>
      <c r="C82" s="16" t="s">
        <v>146</v>
      </c>
      <c r="D82" s="17" t="s">
        <v>196</v>
      </c>
      <c r="E82" s="30" t="s">
        <v>897</v>
      </c>
      <c r="F82" s="18" t="s">
        <v>338</v>
      </c>
      <c r="G82" s="18">
        <v>137.75</v>
      </c>
      <c r="H82" s="23">
        <f>[12]刘鎏!$I$7</f>
        <v>84.799999999999983</v>
      </c>
      <c r="I82" s="23">
        <f>G82*0.25+H82*0.5</f>
        <v>76.837499999999991</v>
      </c>
      <c r="J82" s="13">
        <v>83.15</v>
      </c>
      <c r="K82" s="13"/>
      <c r="L82" s="13">
        <v>2</v>
      </c>
      <c r="M82" s="13"/>
    </row>
    <row r="83" spans="1:13" ht="31.5" customHeight="1" x14ac:dyDescent="0.15">
      <c r="A83" s="13">
        <v>81</v>
      </c>
      <c r="B83" s="15" t="s">
        <v>30</v>
      </c>
      <c r="C83" s="16" t="s">
        <v>146</v>
      </c>
      <c r="D83" s="17" t="s">
        <v>196</v>
      </c>
      <c r="E83" s="30" t="s">
        <v>898</v>
      </c>
      <c r="F83" s="18" t="s">
        <v>339</v>
      </c>
      <c r="G83" s="18">
        <v>137.25</v>
      </c>
      <c r="H83" s="23">
        <f>[12]王曦曦!$I$7</f>
        <v>86.199999999999989</v>
      </c>
      <c r="I83" s="23">
        <f>G83*0.25+H83*0.5</f>
        <v>77.412499999999994</v>
      </c>
      <c r="J83" s="13">
        <v>83.15</v>
      </c>
      <c r="K83" s="13"/>
      <c r="L83" s="13">
        <v>1</v>
      </c>
      <c r="M83" s="13" t="s">
        <v>1380</v>
      </c>
    </row>
    <row r="84" spans="1:13" ht="31.5" customHeight="1" x14ac:dyDescent="0.15">
      <c r="A84" s="13">
        <v>82</v>
      </c>
      <c r="B84" s="15" t="s">
        <v>31</v>
      </c>
      <c r="C84" s="16" t="s">
        <v>146</v>
      </c>
      <c r="D84" s="17" t="s">
        <v>197</v>
      </c>
      <c r="E84" s="30" t="s">
        <v>900</v>
      </c>
      <c r="F84" s="18" t="s">
        <v>340</v>
      </c>
      <c r="G84" s="18">
        <v>152.5</v>
      </c>
      <c r="H84" s="23">
        <f>[12]赵晓丹!$I$7</f>
        <v>80.000000000000014</v>
      </c>
      <c r="I84" s="23">
        <f>G84*0.25+H84*0.5</f>
        <v>78.125</v>
      </c>
      <c r="J84" s="13"/>
      <c r="K84" s="13"/>
      <c r="L84" s="13">
        <v>3</v>
      </c>
      <c r="M84" s="13"/>
    </row>
    <row r="85" spans="1:13" ht="31.5" customHeight="1" x14ac:dyDescent="0.15">
      <c r="A85" s="13">
        <v>83</v>
      </c>
      <c r="B85" s="15" t="s">
        <v>31</v>
      </c>
      <c r="C85" s="16" t="s">
        <v>146</v>
      </c>
      <c r="D85" s="17" t="s">
        <v>197</v>
      </c>
      <c r="E85" s="30" t="s">
        <v>899</v>
      </c>
      <c r="F85" s="18" t="s">
        <v>341</v>
      </c>
      <c r="G85" s="18">
        <v>152.5</v>
      </c>
      <c r="H85" s="23">
        <f>[12]王一存!$I$7</f>
        <v>81.800000000000011</v>
      </c>
      <c r="I85" s="23">
        <f>G85*0.25+H85*0.5</f>
        <v>79.025000000000006</v>
      </c>
      <c r="J85" s="13"/>
      <c r="K85" s="13"/>
      <c r="L85" s="13">
        <v>2</v>
      </c>
      <c r="M85" s="13"/>
    </row>
    <row r="86" spans="1:13" ht="31.5" customHeight="1" x14ac:dyDescent="0.15">
      <c r="A86" s="13">
        <v>84</v>
      </c>
      <c r="B86" s="15" t="s">
        <v>31</v>
      </c>
      <c r="C86" s="16" t="s">
        <v>146</v>
      </c>
      <c r="D86" s="17" t="s">
        <v>197</v>
      </c>
      <c r="E86" s="30" t="s">
        <v>901</v>
      </c>
      <c r="F86" s="18" t="s">
        <v>342</v>
      </c>
      <c r="G86" s="18">
        <v>149.75</v>
      </c>
      <c r="H86" s="23">
        <f>[12]张慧芳!$I$7</f>
        <v>89</v>
      </c>
      <c r="I86" s="23">
        <f>G86*0.25+H86*0.5</f>
        <v>81.9375</v>
      </c>
      <c r="J86" s="13"/>
      <c r="K86" s="13"/>
      <c r="L86" s="13">
        <v>1</v>
      </c>
      <c r="M86" s="13" t="s">
        <v>1380</v>
      </c>
    </row>
    <row r="87" spans="1:13" ht="31.5" customHeight="1" x14ac:dyDescent="0.15">
      <c r="A87" s="13">
        <v>85</v>
      </c>
      <c r="B87" s="15" t="s">
        <v>32</v>
      </c>
      <c r="C87" s="16" t="s">
        <v>146</v>
      </c>
      <c r="D87" s="17" t="s">
        <v>198</v>
      </c>
      <c r="E87" s="30" t="s">
        <v>902</v>
      </c>
      <c r="F87" s="18" t="s">
        <v>343</v>
      </c>
      <c r="G87" s="18">
        <v>144.25</v>
      </c>
      <c r="H87" s="23">
        <f>[12]李刚!$I$7</f>
        <v>89.2</v>
      </c>
      <c r="I87" s="23">
        <f>G87*0.25+H87*0.5</f>
        <v>80.662499999999994</v>
      </c>
      <c r="J87" s="13"/>
      <c r="K87" s="13"/>
      <c r="L87" s="13">
        <v>1</v>
      </c>
      <c r="M87" s="13" t="s">
        <v>1380</v>
      </c>
    </row>
    <row r="88" spans="1:13" ht="31.5" customHeight="1" x14ac:dyDescent="0.15">
      <c r="A88" s="13">
        <v>86</v>
      </c>
      <c r="B88" s="15" t="s">
        <v>32</v>
      </c>
      <c r="C88" s="16" t="s">
        <v>146</v>
      </c>
      <c r="D88" s="17" t="s">
        <v>198</v>
      </c>
      <c r="E88" s="30" t="s">
        <v>903</v>
      </c>
      <c r="F88" s="18" t="s">
        <v>344</v>
      </c>
      <c r="G88" s="18">
        <v>133</v>
      </c>
      <c r="H88" s="23">
        <f>[12]吴华稳!$I$7</f>
        <v>82.2</v>
      </c>
      <c r="I88" s="23">
        <f>G88*0.25+H88*0.5</f>
        <v>74.349999999999994</v>
      </c>
      <c r="J88" s="13"/>
      <c r="K88" s="13"/>
      <c r="L88" s="13">
        <v>2</v>
      </c>
      <c r="M88" s="13"/>
    </row>
    <row r="89" spans="1:13" ht="31.5" customHeight="1" x14ac:dyDescent="0.15">
      <c r="A89" s="13">
        <v>87</v>
      </c>
      <c r="B89" s="15" t="s">
        <v>32</v>
      </c>
      <c r="C89" s="16" t="s">
        <v>146</v>
      </c>
      <c r="D89" s="17" t="s">
        <v>198</v>
      </c>
      <c r="E89" s="30" t="s">
        <v>904</v>
      </c>
      <c r="F89" s="18" t="s">
        <v>345</v>
      </c>
      <c r="G89" s="18">
        <v>126.75</v>
      </c>
      <c r="H89" s="23">
        <f>[12]李柯!$I$7</f>
        <v>80.400000000000006</v>
      </c>
      <c r="I89" s="23">
        <f>G89*0.25+H89*0.5</f>
        <v>71.887500000000003</v>
      </c>
      <c r="J89" s="13"/>
      <c r="K89" s="13"/>
      <c r="L89" s="13">
        <v>3</v>
      </c>
      <c r="M89" s="13"/>
    </row>
    <row r="90" spans="1:13" ht="31.5" customHeight="1" x14ac:dyDescent="0.15">
      <c r="A90" s="13">
        <v>88</v>
      </c>
      <c r="B90" s="15" t="s">
        <v>33</v>
      </c>
      <c r="C90" s="16" t="s">
        <v>147</v>
      </c>
      <c r="D90" s="17" t="s">
        <v>199</v>
      </c>
      <c r="E90" s="30" t="s">
        <v>1036</v>
      </c>
      <c r="F90" s="18" t="s">
        <v>346</v>
      </c>
      <c r="G90" s="18">
        <v>158.25</v>
      </c>
      <c r="H90" s="23" t="s">
        <v>1405</v>
      </c>
      <c r="I90" s="23">
        <f>G90*0.25</f>
        <v>39.5625</v>
      </c>
      <c r="J90" s="23">
        <v>83.1</v>
      </c>
      <c r="K90" s="13"/>
      <c r="L90" s="13"/>
      <c r="M90" s="13"/>
    </row>
    <row r="91" spans="1:13" ht="31.5" customHeight="1" x14ac:dyDescent="0.15">
      <c r="A91" s="13">
        <v>89</v>
      </c>
      <c r="B91" s="15" t="s">
        <v>33</v>
      </c>
      <c r="C91" s="16" t="s">
        <v>147</v>
      </c>
      <c r="D91" s="17" t="s">
        <v>199</v>
      </c>
      <c r="E91" s="30" t="s">
        <v>1037</v>
      </c>
      <c r="F91" s="18" t="s">
        <v>347</v>
      </c>
      <c r="G91" s="18">
        <v>141</v>
      </c>
      <c r="H91" s="23">
        <f>[2]段晓颉!$I$7</f>
        <v>87.399999999999991</v>
      </c>
      <c r="I91" s="23">
        <f>G91*0.25+H91*0.5</f>
        <v>78.949999999999989</v>
      </c>
      <c r="J91" s="23">
        <v>83.1</v>
      </c>
      <c r="K91" s="13"/>
      <c r="L91" s="13">
        <v>1</v>
      </c>
      <c r="M91" s="13" t="s">
        <v>1384</v>
      </c>
    </row>
    <row r="92" spans="1:13" ht="31.5" customHeight="1" x14ac:dyDescent="0.15">
      <c r="A92" s="13">
        <v>90</v>
      </c>
      <c r="B92" s="15" t="s">
        <v>33</v>
      </c>
      <c r="C92" s="16" t="s">
        <v>147</v>
      </c>
      <c r="D92" s="17" t="s">
        <v>199</v>
      </c>
      <c r="E92" s="30" t="s">
        <v>1038</v>
      </c>
      <c r="F92" s="18" t="s">
        <v>348</v>
      </c>
      <c r="G92" s="18">
        <v>138.25</v>
      </c>
      <c r="H92" s="23">
        <f>[2]黄悦!$I$7</f>
        <v>86.4</v>
      </c>
      <c r="I92" s="23">
        <f>G92*0.25+H92*0.5</f>
        <v>77.762500000000003</v>
      </c>
      <c r="J92" s="23">
        <v>83.1</v>
      </c>
      <c r="K92" s="13"/>
      <c r="L92" s="13">
        <v>2</v>
      </c>
      <c r="M92" s="13"/>
    </row>
    <row r="93" spans="1:13" ht="31.5" customHeight="1" x14ac:dyDescent="0.15">
      <c r="A93" s="13">
        <v>91</v>
      </c>
      <c r="B93" s="15" t="s">
        <v>34</v>
      </c>
      <c r="C93" s="16" t="s">
        <v>147</v>
      </c>
      <c r="D93" s="17" t="s">
        <v>200</v>
      </c>
      <c r="E93" s="30" t="s">
        <v>1039</v>
      </c>
      <c r="F93" s="18" t="s">
        <v>349</v>
      </c>
      <c r="G93" s="18">
        <v>139</v>
      </c>
      <c r="H93" s="23">
        <f>[2]王晓扬!$I$7</f>
        <v>75.599999999999994</v>
      </c>
      <c r="I93" s="23">
        <f>G93*0.25+H93*0.5</f>
        <v>72.55</v>
      </c>
      <c r="J93" s="13"/>
      <c r="K93" s="13"/>
      <c r="L93" s="13">
        <v>3</v>
      </c>
      <c r="M93" s="13"/>
    </row>
    <row r="94" spans="1:13" ht="31.5" customHeight="1" x14ac:dyDescent="0.15">
      <c r="A94" s="13">
        <v>92</v>
      </c>
      <c r="B94" s="15" t="s">
        <v>34</v>
      </c>
      <c r="C94" s="16" t="s">
        <v>147</v>
      </c>
      <c r="D94" s="17" t="s">
        <v>200</v>
      </c>
      <c r="E94" s="30" t="s">
        <v>1040</v>
      </c>
      <c r="F94" s="18" t="s">
        <v>350</v>
      </c>
      <c r="G94" s="18">
        <v>131</v>
      </c>
      <c r="H94" s="23">
        <f>[2]焦丽竹!$I$7</f>
        <v>88.8</v>
      </c>
      <c r="I94" s="23">
        <f>G94*0.25+H94*0.5</f>
        <v>77.150000000000006</v>
      </c>
      <c r="J94" s="13"/>
      <c r="K94" s="13"/>
      <c r="L94" s="13">
        <v>1</v>
      </c>
      <c r="M94" s="13" t="s">
        <v>1384</v>
      </c>
    </row>
    <row r="95" spans="1:13" ht="31.5" customHeight="1" x14ac:dyDescent="0.15">
      <c r="A95" s="13">
        <v>93</v>
      </c>
      <c r="B95" s="15" t="s">
        <v>34</v>
      </c>
      <c r="C95" s="16" t="s">
        <v>147</v>
      </c>
      <c r="D95" s="17" t="s">
        <v>200</v>
      </c>
      <c r="E95" s="30" t="s">
        <v>1041</v>
      </c>
      <c r="F95" s="18" t="s">
        <v>351</v>
      </c>
      <c r="G95" s="18">
        <v>125.75</v>
      </c>
      <c r="H95" s="23">
        <f>[2]韩颖!$I$7</f>
        <v>82.8</v>
      </c>
      <c r="I95" s="23">
        <f>G95*0.25+H95*0.5</f>
        <v>72.837500000000006</v>
      </c>
      <c r="J95" s="13"/>
      <c r="K95" s="13"/>
      <c r="L95" s="13">
        <v>2</v>
      </c>
      <c r="M95" s="13"/>
    </row>
    <row r="96" spans="1:13" ht="31.5" customHeight="1" x14ac:dyDescent="0.15">
      <c r="A96" s="13">
        <v>94</v>
      </c>
      <c r="B96" s="15" t="s">
        <v>35</v>
      </c>
      <c r="C96" s="16" t="s">
        <v>147</v>
      </c>
      <c r="D96" s="17" t="s">
        <v>201</v>
      </c>
      <c r="E96" s="30" t="s">
        <v>1042</v>
      </c>
      <c r="F96" s="18" t="s">
        <v>352</v>
      </c>
      <c r="G96" s="18">
        <v>131.75</v>
      </c>
      <c r="H96" s="23" t="s">
        <v>1406</v>
      </c>
      <c r="I96" s="23">
        <f>G96*0.25</f>
        <v>32.9375</v>
      </c>
      <c r="J96" s="23">
        <v>83.1</v>
      </c>
      <c r="K96" s="13"/>
      <c r="L96" s="13"/>
      <c r="M96" s="13"/>
    </row>
    <row r="97" spans="1:13" ht="31.5" customHeight="1" x14ac:dyDescent="0.15">
      <c r="A97" s="13">
        <v>95</v>
      </c>
      <c r="B97" s="15" t="s">
        <v>35</v>
      </c>
      <c r="C97" s="16" t="s">
        <v>147</v>
      </c>
      <c r="D97" s="17" t="s">
        <v>201</v>
      </c>
      <c r="E97" s="30" t="s">
        <v>1043</v>
      </c>
      <c r="F97" s="18" t="s">
        <v>353</v>
      </c>
      <c r="G97" s="18">
        <v>124.5</v>
      </c>
      <c r="H97" s="23">
        <f>[2]英姿!$I$7</f>
        <v>65.400000000000006</v>
      </c>
      <c r="I97" s="23">
        <f>G97*0.25+H97*0.5</f>
        <v>63.825000000000003</v>
      </c>
      <c r="J97" s="23">
        <v>83.1</v>
      </c>
      <c r="K97" s="13" t="s">
        <v>1384</v>
      </c>
      <c r="L97" s="13"/>
      <c r="M97" s="13"/>
    </row>
    <row r="98" spans="1:13" ht="31.5" customHeight="1" x14ac:dyDescent="0.15">
      <c r="A98" s="13">
        <v>96</v>
      </c>
      <c r="B98" s="19" t="s">
        <v>35</v>
      </c>
      <c r="C98" s="16" t="s">
        <v>147</v>
      </c>
      <c r="D98" s="16" t="s">
        <v>201</v>
      </c>
      <c r="E98" s="25" t="s">
        <v>1044</v>
      </c>
      <c r="F98" s="20" t="s">
        <v>354</v>
      </c>
      <c r="G98" s="20">
        <v>150</v>
      </c>
      <c r="H98" s="23">
        <f>[2]李鹿园!$I$7</f>
        <v>82.8</v>
      </c>
      <c r="I98" s="23">
        <f>G98*0.25+H98*0.5</f>
        <v>78.900000000000006</v>
      </c>
      <c r="J98" s="23">
        <v>83.1</v>
      </c>
      <c r="K98" s="13" t="s">
        <v>1384</v>
      </c>
      <c r="L98" s="13"/>
      <c r="M98" s="13"/>
    </row>
    <row r="99" spans="1:13" ht="31.5" customHeight="1" x14ac:dyDescent="0.15">
      <c r="A99" s="13">
        <v>97</v>
      </c>
      <c r="B99" s="15" t="s">
        <v>36</v>
      </c>
      <c r="C99" s="16" t="s">
        <v>147</v>
      </c>
      <c r="D99" s="17" t="s">
        <v>202</v>
      </c>
      <c r="E99" s="30" t="s">
        <v>1045</v>
      </c>
      <c r="F99" s="18" t="s">
        <v>355</v>
      </c>
      <c r="G99" s="18">
        <v>138.75</v>
      </c>
      <c r="H99" s="23">
        <f>[2]段合!$I$7</f>
        <v>88.59999999999998</v>
      </c>
      <c r="I99" s="23">
        <f>G99*0.25+H99*0.5</f>
        <v>78.987499999999983</v>
      </c>
      <c r="J99" s="23">
        <v>83.1</v>
      </c>
      <c r="K99" s="13"/>
      <c r="L99" s="13">
        <v>1</v>
      </c>
      <c r="M99" s="13" t="s">
        <v>1384</v>
      </c>
    </row>
    <row r="100" spans="1:13" ht="31.5" customHeight="1" x14ac:dyDescent="0.15">
      <c r="A100" s="13">
        <v>98</v>
      </c>
      <c r="B100" s="15" t="s">
        <v>36</v>
      </c>
      <c r="C100" s="16" t="s">
        <v>147</v>
      </c>
      <c r="D100" s="17" t="s">
        <v>202</v>
      </c>
      <c r="E100" s="30" t="s">
        <v>1046</v>
      </c>
      <c r="F100" s="18" t="s">
        <v>356</v>
      </c>
      <c r="G100" s="18">
        <v>138.5</v>
      </c>
      <c r="H100" s="23" t="s">
        <v>1410</v>
      </c>
      <c r="I100" s="23">
        <f>G100*0.25</f>
        <v>34.625</v>
      </c>
      <c r="J100" s="23">
        <v>83.1</v>
      </c>
      <c r="K100" s="13"/>
      <c r="L100" s="13"/>
      <c r="M100" s="13"/>
    </row>
    <row r="101" spans="1:13" ht="31.5" customHeight="1" x14ac:dyDescent="0.15">
      <c r="A101" s="13">
        <v>99</v>
      </c>
      <c r="B101" s="15" t="s">
        <v>36</v>
      </c>
      <c r="C101" s="16" t="s">
        <v>147</v>
      </c>
      <c r="D101" s="17" t="s">
        <v>202</v>
      </c>
      <c r="E101" s="30" t="s">
        <v>1047</v>
      </c>
      <c r="F101" s="18" t="s">
        <v>357</v>
      </c>
      <c r="G101" s="18">
        <v>130.25</v>
      </c>
      <c r="H101" s="23">
        <f>[2]隗杨!$I$7</f>
        <v>81.200000000000017</v>
      </c>
      <c r="I101" s="23">
        <f>G101*0.25+H101*0.5</f>
        <v>73.162500000000009</v>
      </c>
      <c r="J101" s="23">
        <v>83.1</v>
      </c>
      <c r="K101" s="13" t="s">
        <v>1384</v>
      </c>
      <c r="L101" s="13"/>
      <c r="M101" s="13"/>
    </row>
    <row r="102" spans="1:13" ht="31.5" customHeight="1" x14ac:dyDescent="0.15">
      <c r="A102" s="13">
        <v>100</v>
      </c>
      <c r="B102" s="15" t="s">
        <v>37</v>
      </c>
      <c r="C102" s="16" t="s">
        <v>148</v>
      </c>
      <c r="D102" s="17" t="s">
        <v>203</v>
      </c>
      <c r="E102" s="30" t="s">
        <v>972</v>
      </c>
      <c r="F102" s="18" t="s">
        <v>358</v>
      </c>
      <c r="G102" s="18">
        <v>149</v>
      </c>
      <c r="H102" s="23">
        <f>[7]陈妺!$I$7</f>
        <v>92.2</v>
      </c>
      <c r="I102" s="23">
        <f>G102*0.25+H102*0.5</f>
        <v>83.35</v>
      </c>
      <c r="J102" s="13"/>
      <c r="K102" s="13"/>
      <c r="L102" s="13">
        <v>1</v>
      </c>
      <c r="M102" s="13" t="s">
        <v>1384</v>
      </c>
    </row>
    <row r="103" spans="1:13" ht="31.5" customHeight="1" x14ac:dyDescent="0.15">
      <c r="A103" s="13">
        <v>101</v>
      </c>
      <c r="B103" s="15" t="s">
        <v>37</v>
      </c>
      <c r="C103" s="16" t="s">
        <v>148</v>
      </c>
      <c r="D103" s="17" t="s">
        <v>203</v>
      </c>
      <c r="E103" s="30" t="s">
        <v>973</v>
      </c>
      <c r="F103" s="18" t="s">
        <v>359</v>
      </c>
      <c r="G103" s="18">
        <v>147</v>
      </c>
      <c r="H103" s="23">
        <f>[7]张萤雪!$I$7</f>
        <v>72.2</v>
      </c>
      <c r="I103" s="23">
        <f>G103*0.25+H103*0.5</f>
        <v>72.849999999999994</v>
      </c>
      <c r="J103" s="13"/>
      <c r="K103" s="13"/>
      <c r="L103" s="13">
        <v>3</v>
      </c>
      <c r="M103" s="13"/>
    </row>
    <row r="104" spans="1:13" ht="31.5" customHeight="1" x14ac:dyDescent="0.15">
      <c r="A104" s="13">
        <v>102</v>
      </c>
      <c r="B104" s="15" t="s">
        <v>37</v>
      </c>
      <c r="C104" s="16" t="s">
        <v>148</v>
      </c>
      <c r="D104" s="17" t="s">
        <v>203</v>
      </c>
      <c r="E104" s="30" t="s">
        <v>974</v>
      </c>
      <c r="F104" s="18" t="s">
        <v>360</v>
      </c>
      <c r="G104" s="18">
        <v>144.25</v>
      </c>
      <c r="H104" s="23">
        <f>[7]杜晓娜!$I$7</f>
        <v>91</v>
      </c>
      <c r="I104" s="23">
        <f>G104*0.25+H104*0.5</f>
        <v>81.5625</v>
      </c>
      <c r="J104" s="13"/>
      <c r="K104" s="13"/>
      <c r="L104" s="13">
        <v>2</v>
      </c>
      <c r="M104" s="13"/>
    </row>
    <row r="105" spans="1:13" ht="31.5" customHeight="1" x14ac:dyDescent="0.15">
      <c r="A105" s="13">
        <v>103</v>
      </c>
      <c r="B105" s="15" t="s">
        <v>38</v>
      </c>
      <c r="C105" s="16" t="s">
        <v>148</v>
      </c>
      <c r="D105" s="17" t="s">
        <v>204</v>
      </c>
      <c r="E105" s="30" t="s">
        <v>975</v>
      </c>
      <c r="F105" s="18" t="s">
        <v>361</v>
      </c>
      <c r="G105" s="18">
        <v>154</v>
      </c>
      <c r="H105" s="23">
        <f>[7]李晨晖!$I$7</f>
        <v>89.799999999999983</v>
      </c>
      <c r="I105" s="23">
        <f>G105*0.25+H105*0.5</f>
        <v>83.399999999999991</v>
      </c>
      <c r="J105" s="13"/>
      <c r="K105" s="13"/>
      <c r="L105" s="13">
        <v>1</v>
      </c>
      <c r="M105" s="13" t="s">
        <v>1384</v>
      </c>
    </row>
    <row r="106" spans="1:13" ht="31.5" customHeight="1" x14ac:dyDescent="0.15">
      <c r="A106" s="13">
        <v>104</v>
      </c>
      <c r="B106" s="15" t="s">
        <v>38</v>
      </c>
      <c r="C106" s="16" t="s">
        <v>148</v>
      </c>
      <c r="D106" s="17" t="s">
        <v>204</v>
      </c>
      <c r="E106" s="30" t="s">
        <v>976</v>
      </c>
      <c r="F106" s="18" t="s">
        <v>362</v>
      </c>
      <c r="G106" s="18">
        <v>149</v>
      </c>
      <c r="H106" s="23">
        <f>[7]李芮!$I$7</f>
        <v>84.2</v>
      </c>
      <c r="I106" s="23">
        <f>G106*0.25+H106*0.5</f>
        <v>79.349999999999994</v>
      </c>
      <c r="J106" s="13"/>
      <c r="K106" s="13"/>
      <c r="L106" s="13">
        <v>2</v>
      </c>
      <c r="M106" s="13"/>
    </row>
    <row r="107" spans="1:13" ht="31.5" customHeight="1" x14ac:dyDescent="0.15">
      <c r="A107" s="13">
        <v>105</v>
      </c>
      <c r="B107" s="15" t="s">
        <v>38</v>
      </c>
      <c r="C107" s="16" t="s">
        <v>148</v>
      </c>
      <c r="D107" s="17" t="s">
        <v>204</v>
      </c>
      <c r="E107" s="30" t="s">
        <v>977</v>
      </c>
      <c r="F107" s="18" t="s">
        <v>363</v>
      </c>
      <c r="G107" s="18">
        <v>148</v>
      </c>
      <c r="H107" s="23">
        <f>[7]庞京川!$I$7</f>
        <v>84</v>
      </c>
      <c r="I107" s="23">
        <f>G107*0.25+H107*0.5</f>
        <v>79</v>
      </c>
      <c r="J107" s="13"/>
      <c r="K107" s="13"/>
      <c r="L107" s="13">
        <v>3</v>
      </c>
      <c r="M107" s="13"/>
    </row>
    <row r="108" spans="1:13" ht="31.5" customHeight="1" x14ac:dyDescent="0.15">
      <c r="A108" s="13">
        <v>106</v>
      </c>
      <c r="B108" s="15" t="s">
        <v>39</v>
      </c>
      <c r="C108" s="16" t="s">
        <v>149</v>
      </c>
      <c r="D108" s="17" t="s">
        <v>190</v>
      </c>
      <c r="E108" s="30" t="s">
        <v>1048</v>
      </c>
      <c r="F108" s="18" t="s">
        <v>364</v>
      </c>
      <c r="G108" s="18">
        <v>139.25</v>
      </c>
      <c r="H108" s="23">
        <f>[13]郑旭!$I$7</f>
        <v>77.000000000000014</v>
      </c>
      <c r="I108" s="23">
        <f>G108*0.25+H108*0.5</f>
        <v>73.3125</v>
      </c>
      <c r="J108" s="13"/>
      <c r="K108" s="13"/>
      <c r="L108" s="13">
        <v>2</v>
      </c>
      <c r="M108" s="13"/>
    </row>
    <row r="109" spans="1:13" ht="31.5" customHeight="1" x14ac:dyDescent="0.15">
      <c r="A109" s="13">
        <v>107</v>
      </c>
      <c r="B109" s="15" t="s">
        <v>39</v>
      </c>
      <c r="C109" s="16" t="s">
        <v>149</v>
      </c>
      <c r="D109" s="17" t="s">
        <v>190</v>
      </c>
      <c r="E109" s="30" t="s">
        <v>1049</v>
      </c>
      <c r="F109" s="18" t="s">
        <v>365</v>
      </c>
      <c r="G109" s="18">
        <v>133.25</v>
      </c>
      <c r="H109" s="23">
        <f>[13]高淼!$I$7</f>
        <v>85.399999999999991</v>
      </c>
      <c r="I109" s="23">
        <f>G109*0.25+H109*0.5</f>
        <v>76.012499999999989</v>
      </c>
      <c r="J109" s="13"/>
      <c r="K109" s="13"/>
      <c r="L109" s="13">
        <v>1</v>
      </c>
      <c r="M109" s="13" t="s">
        <v>1384</v>
      </c>
    </row>
    <row r="110" spans="1:13" ht="31.5" customHeight="1" x14ac:dyDescent="0.15">
      <c r="A110" s="13">
        <v>108</v>
      </c>
      <c r="B110" s="15" t="s">
        <v>39</v>
      </c>
      <c r="C110" s="16" t="s">
        <v>149</v>
      </c>
      <c r="D110" s="17" t="s">
        <v>190</v>
      </c>
      <c r="E110" s="30" t="s">
        <v>1050</v>
      </c>
      <c r="F110" s="18" t="s">
        <v>366</v>
      </c>
      <c r="G110" s="18">
        <v>132</v>
      </c>
      <c r="H110" s="23">
        <f>[13]焦岩崑!$I$7</f>
        <v>75.8</v>
      </c>
      <c r="I110" s="23">
        <f>G110*0.25+H110*0.5</f>
        <v>70.900000000000006</v>
      </c>
      <c r="J110" s="13"/>
      <c r="K110" s="13"/>
      <c r="L110" s="13">
        <v>3</v>
      </c>
      <c r="M110" s="13"/>
    </row>
    <row r="111" spans="1:13" ht="31.5" customHeight="1" x14ac:dyDescent="0.15">
      <c r="A111" s="13">
        <v>109</v>
      </c>
      <c r="B111" s="15" t="s">
        <v>40</v>
      </c>
      <c r="C111" s="16" t="s">
        <v>150</v>
      </c>
      <c r="D111" s="17" t="s">
        <v>205</v>
      </c>
      <c r="E111" s="30" t="s">
        <v>1162</v>
      </c>
      <c r="F111" s="18" t="s">
        <v>367</v>
      </c>
      <c r="G111" s="18">
        <v>147.5</v>
      </c>
      <c r="H111" s="23">
        <f>[14]李雅荣!$I$7</f>
        <v>87.800000000000011</v>
      </c>
      <c r="I111" s="23">
        <f>G111*0.25+H111*0.5</f>
        <v>80.775000000000006</v>
      </c>
      <c r="J111" s="13"/>
      <c r="K111" s="13"/>
      <c r="L111" s="13">
        <v>1</v>
      </c>
      <c r="M111" s="13" t="s">
        <v>1381</v>
      </c>
    </row>
    <row r="112" spans="1:13" ht="31.5" customHeight="1" x14ac:dyDescent="0.15">
      <c r="A112" s="13">
        <v>110</v>
      </c>
      <c r="B112" s="15" t="s">
        <v>40</v>
      </c>
      <c r="C112" s="16" t="s">
        <v>150</v>
      </c>
      <c r="D112" s="17" t="s">
        <v>205</v>
      </c>
      <c r="E112" s="30" t="s">
        <v>1163</v>
      </c>
      <c r="F112" s="18" t="s">
        <v>368</v>
      </c>
      <c r="G112" s="18">
        <v>146.25</v>
      </c>
      <c r="H112" s="23">
        <f>[14]李浩!$I$7</f>
        <v>78.600000000000009</v>
      </c>
      <c r="I112" s="23">
        <f>G112*0.25+H112*0.5</f>
        <v>75.862500000000011</v>
      </c>
      <c r="J112" s="13"/>
      <c r="K112" s="13"/>
      <c r="L112" s="13">
        <v>3</v>
      </c>
      <c r="M112" s="13"/>
    </row>
    <row r="113" spans="1:13" ht="31.5" customHeight="1" x14ac:dyDescent="0.15">
      <c r="A113" s="13">
        <v>111</v>
      </c>
      <c r="B113" s="15" t="s">
        <v>40</v>
      </c>
      <c r="C113" s="16" t="s">
        <v>150</v>
      </c>
      <c r="D113" s="17" t="s">
        <v>205</v>
      </c>
      <c r="E113" s="30" t="s">
        <v>1164</v>
      </c>
      <c r="F113" s="18" t="s">
        <v>369</v>
      </c>
      <c r="G113" s="18">
        <v>143.25</v>
      </c>
      <c r="H113" s="23">
        <f>[14]张欣欣!$I$7</f>
        <v>81</v>
      </c>
      <c r="I113" s="23">
        <f>G113*0.25+H113*0.5</f>
        <v>76.3125</v>
      </c>
      <c r="J113" s="13"/>
      <c r="K113" s="13"/>
      <c r="L113" s="13">
        <v>2</v>
      </c>
      <c r="M113" s="13"/>
    </row>
    <row r="114" spans="1:13" ht="31.5" customHeight="1" x14ac:dyDescent="0.15">
      <c r="A114" s="13">
        <v>112</v>
      </c>
      <c r="B114" s="15" t="s">
        <v>41</v>
      </c>
      <c r="C114" s="16" t="s">
        <v>150</v>
      </c>
      <c r="D114" s="17" t="s">
        <v>190</v>
      </c>
      <c r="E114" s="30" t="s">
        <v>1165</v>
      </c>
      <c r="F114" s="18" t="s">
        <v>370</v>
      </c>
      <c r="G114" s="18">
        <v>127.25</v>
      </c>
      <c r="H114" s="23">
        <f>[14]吴培!$I$7</f>
        <v>86.4</v>
      </c>
      <c r="I114" s="23">
        <f>G114*0.25+H114*0.5</f>
        <v>75.012500000000003</v>
      </c>
      <c r="J114" s="13"/>
      <c r="K114" s="13"/>
      <c r="L114" s="13">
        <v>1</v>
      </c>
      <c r="M114" s="13" t="s">
        <v>1381</v>
      </c>
    </row>
    <row r="115" spans="1:13" ht="31.5" customHeight="1" x14ac:dyDescent="0.15">
      <c r="A115" s="13">
        <v>113</v>
      </c>
      <c r="B115" s="19" t="s">
        <v>41</v>
      </c>
      <c r="C115" s="16" t="s">
        <v>150</v>
      </c>
      <c r="D115" s="16" t="s">
        <v>190</v>
      </c>
      <c r="E115" s="25" t="s">
        <v>1166</v>
      </c>
      <c r="F115" s="20" t="s">
        <v>371</v>
      </c>
      <c r="G115" s="20">
        <v>141</v>
      </c>
      <c r="H115" s="23">
        <f>[14]马玥!$I$7</f>
        <v>74.400000000000006</v>
      </c>
      <c r="I115" s="23">
        <f>G115*0.25+H115*0.5</f>
        <v>72.45</v>
      </c>
      <c r="J115" s="13"/>
      <c r="K115" s="13"/>
      <c r="L115" s="13">
        <v>3</v>
      </c>
      <c r="M115" s="13"/>
    </row>
    <row r="116" spans="1:13" ht="31.5" customHeight="1" x14ac:dyDescent="0.15">
      <c r="A116" s="13">
        <v>114</v>
      </c>
      <c r="B116" s="19" t="s">
        <v>41</v>
      </c>
      <c r="C116" s="16" t="s">
        <v>150</v>
      </c>
      <c r="D116" s="16" t="s">
        <v>190</v>
      </c>
      <c r="E116" s="25" t="s">
        <v>1167</v>
      </c>
      <c r="F116" s="20" t="s">
        <v>372</v>
      </c>
      <c r="G116" s="20">
        <v>134.75</v>
      </c>
      <c r="H116" s="23">
        <f>[14]王琳!$I$7</f>
        <v>79.400000000000006</v>
      </c>
      <c r="I116" s="23">
        <f>G116*0.25+H116*0.5</f>
        <v>73.387500000000003</v>
      </c>
      <c r="J116" s="13"/>
      <c r="K116" s="13"/>
      <c r="L116" s="13">
        <v>2</v>
      </c>
      <c r="M116" s="13"/>
    </row>
    <row r="117" spans="1:13" ht="31.5" customHeight="1" x14ac:dyDescent="0.15">
      <c r="A117" s="13">
        <v>115</v>
      </c>
      <c r="B117" s="15" t="s">
        <v>42</v>
      </c>
      <c r="C117" s="16" t="s">
        <v>151</v>
      </c>
      <c r="D117" s="17" t="s">
        <v>206</v>
      </c>
      <c r="E117" s="30" t="s">
        <v>1124</v>
      </c>
      <c r="F117" s="18" t="s">
        <v>373</v>
      </c>
      <c r="G117" s="18">
        <v>144.25</v>
      </c>
      <c r="H117" s="23">
        <f>[1]柴江亭!$I$7</f>
        <v>69</v>
      </c>
      <c r="I117" s="23">
        <f>G117*0.25+H117*0.5</f>
        <v>70.5625</v>
      </c>
      <c r="J117" s="13"/>
      <c r="K117" s="13"/>
      <c r="L117" s="13">
        <v>6</v>
      </c>
      <c r="M117" s="13"/>
    </row>
    <row r="118" spans="1:13" ht="31.5" customHeight="1" x14ac:dyDescent="0.15">
      <c r="A118" s="13">
        <v>116</v>
      </c>
      <c r="B118" s="15" t="s">
        <v>42</v>
      </c>
      <c r="C118" s="16" t="s">
        <v>151</v>
      </c>
      <c r="D118" s="17" t="s">
        <v>206</v>
      </c>
      <c r="E118" s="30" t="s">
        <v>1125</v>
      </c>
      <c r="F118" s="18" t="s">
        <v>374</v>
      </c>
      <c r="G118" s="18">
        <v>138.75</v>
      </c>
      <c r="H118" s="23">
        <f>[1]陈新秀!$I$7</f>
        <v>80</v>
      </c>
      <c r="I118" s="23">
        <f>G118*0.25+H118*0.5</f>
        <v>74.6875</v>
      </c>
      <c r="J118" s="13"/>
      <c r="K118" s="13"/>
      <c r="L118" s="13">
        <v>3</v>
      </c>
      <c r="M118" s="13"/>
    </row>
    <row r="119" spans="1:13" ht="31.5" customHeight="1" x14ac:dyDescent="0.15">
      <c r="A119" s="13">
        <v>117</v>
      </c>
      <c r="B119" s="15" t="s">
        <v>42</v>
      </c>
      <c r="C119" s="16" t="s">
        <v>151</v>
      </c>
      <c r="D119" s="17" t="s">
        <v>206</v>
      </c>
      <c r="E119" s="30" t="s">
        <v>1126</v>
      </c>
      <c r="F119" s="18" t="s">
        <v>375</v>
      </c>
      <c r="G119" s="18">
        <v>138.75</v>
      </c>
      <c r="H119" s="23">
        <f>[1]何杰!$I$7</f>
        <v>77</v>
      </c>
      <c r="I119" s="23">
        <f>G119*0.25+H119*0.5</f>
        <v>73.1875</v>
      </c>
      <c r="J119" s="13"/>
      <c r="K119" s="13"/>
      <c r="L119" s="13">
        <v>4</v>
      </c>
      <c r="M119" s="13"/>
    </row>
    <row r="120" spans="1:13" ht="31.5" customHeight="1" x14ac:dyDescent="0.15">
      <c r="A120" s="13">
        <v>118</v>
      </c>
      <c r="B120" s="15" t="s">
        <v>42</v>
      </c>
      <c r="C120" s="16" t="s">
        <v>151</v>
      </c>
      <c r="D120" s="17" t="s">
        <v>206</v>
      </c>
      <c r="E120" s="30" t="s">
        <v>1127</v>
      </c>
      <c r="F120" s="18" t="s">
        <v>376</v>
      </c>
      <c r="G120" s="18">
        <v>136.25</v>
      </c>
      <c r="H120" s="23">
        <f>[1]许圣婴!$I$7</f>
        <v>82.2</v>
      </c>
      <c r="I120" s="23">
        <f>G120*0.25+H120*0.5</f>
        <v>75.162499999999994</v>
      </c>
      <c r="J120" s="13"/>
      <c r="K120" s="13"/>
      <c r="L120" s="13">
        <v>2</v>
      </c>
      <c r="M120" s="13" t="s">
        <v>1386</v>
      </c>
    </row>
    <row r="121" spans="1:13" ht="31.5" customHeight="1" x14ac:dyDescent="0.15">
      <c r="A121" s="13">
        <v>119</v>
      </c>
      <c r="B121" s="15" t="s">
        <v>42</v>
      </c>
      <c r="C121" s="16" t="s">
        <v>151</v>
      </c>
      <c r="D121" s="17" t="s">
        <v>206</v>
      </c>
      <c r="E121" s="30" t="s">
        <v>1128</v>
      </c>
      <c r="F121" s="18" t="s">
        <v>377</v>
      </c>
      <c r="G121" s="18">
        <v>132.25</v>
      </c>
      <c r="H121" s="23">
        <f>[1]王菲!$I$7</f>
        <v>84.399999999999991</v>
      </c>
      <c r="I121" s="23">
        <f>G121*0.25+H121*0.5</f>
        <v>75.262499999999989</v>
      </c>
      <c r="J121" s="13"/>
      <c r="K121" s="13"/>
      <c r="L121" s="13">
        <v>1</v>
      </c>
      <c r="M121" s="13" t="s">
        <v>1386</v>
      </c>
    </row>
    <row r="122" spans="1:13" ht="31.5" customHeight="1" x14ac:dyDescent="0.15">
      <c r="A122" s="13">
        <v>120</v>
      </c>
      <c r="B122" s="15" t="s">
        <v>42</v>
      </c>
      <c r="C122" s="16" t="s">
        <v>151</v>
      </c>
      <c r="D122" s="17" t="s">
        <v>206</v>
      </c>
      <c r="E122" s="30" t="s">
        <v>1129</v>
      </c>
      <c r="F122" s="18" t="s">
        <v>378</v>
      </c>
      <c r="G122" s="18">
        <v>132</v>
      </c>
      <c r="H122" s="23">
        <f>[1]赵玉杰!$I$7</f>
        <v>78.2</v>
      </c>
      <c r="I122" s="23">
        <f>G122*0.25+H122*0.5</f>
        <v>72.099999999999994</v>
      </c>
      <c r="J122" s="13"/>
      <c r="K122" s="13"/>
      <c r="L122" s="13">
        <v>5</v>
      </c>
      <c r="M122" s="13"/>
    </row>
    <row r="123" spans="1:13" ht="31.5" customHeight="1" x14ac:dyDescent="0.15">
      <c r="A123" s="13">
        <v>121</v>
      </c>
      <c r="B123" s="15" t="s">
        <v>43</v>
      </c>
      <c r="C123" s="16" t="s">
        <v>152</v>
      </c>
      <c r="D123" s="17" t="s">
        <v>207</v>
      </c>
      <c r="E123" s="30" t="s">
        <v>1198</v>
      </c>
      <c r="F123" s="18" t="s">
        <v>379</v>
      </c>
      <c r="G123" s="18">
        <v>149.25</v>
      </c>
      <c r="H123" s="23">
        <f>[9]李聪慧!$I$7</f>
        <v>89.2</v>
      </c>
      <c r="I123" s="23">
        <f>G123*0.25+H123*0.5</f>
        <v>81.912499999999994</v>
      </c>
      <c r="J123" s="13"/>
      <c r="K123" s="13"/>
      <c r="L123" s="13">
        <v>1</v>
      </c>
      <c r="M123" s="13" t="s">
        <v>1386</v>
      </c>
    </row>
    <row r="124" spans="1:13" ht="31.5" customHeight="1" x14ac:dyDescent="0.15">
      <c r="A124" s="13">
        <v>122</v>
      </c>
      <c r="B124" s="15" t="s">
        <v>43</v>
      </c>
      <c r="C124" s="16" t="s">
        <v>152</v>
      </c>
      <c r="D124" s="17" t="s">
        <v>207</v>
      </c>
      <c r="E124" s="30" t="s">
        <v>1199</v>
      </c>
      <c r="F124" s="18" t="s">
        <v>380</v>
      </c>
      <c r="G124" s="18">
        <v>148</v>
      </c>
      <c r="H124" s="23">
        <f>[9]付方佳!$I$7</f>
        <v>81.400000000000006</v>
      </c>
      <c r="I124" s="23">
        <f>G124*0.25+H124*0.5</f>
        <v>77.7</v>
      </c>
      <c r="J124" s="13"/>
      <c r="K124" s="13"/>
      <c r="L124" s="13">
        <v>2</v>
      </c>
      <c r="M124" s="13"/>
    </row>
    <row r="125" spans="1:13" ht="31.5" customHeight="1" x14ac:dyDescent="0.15">
      <c r="A125" s="13">
        <v>123</v>
      </c>
      <c r="B125" s="15" t="s">
        <v>43</v>
      </c>
      <c r="C125" s="16" t="s">
        <v>152</v>
      </c>
      <c r="D125" s="17" t="s">
        <v>207</v>
      </c>
      <c r="E125" s="30" t="s">
        <v>1200</v>
      </c>
      <c r="F125" s="18" t="s">
        <v>381</v>
      </c>
      <c r="G125" s="18">
        <v>141.5</v>
      </c>
      <c r="H125" s="23">
        <f>[9]肖聪聪!$I$7</f>
        <v>77.400000000000006</v>
      </c>
      <c r="I125" s="23">
        <f>G125*0.25+H125*0.5</f>
        <v>74.075000000000003</v>
      </c>
      <c r="J125" s="13"/>
      <c r="K125" s="13"/>
      <c r="L125" s="13">
        <v>3</v>
      </c>
      <c r="M125" s="13"/>
    </row>
    <row r="126" spans="1:13" ht="31.5" customHeight="1" x14ac:dyDescent="0.15">
      <c r="A126" s="13">
        <v>124</v>
      </c>
      <c r="B126" s="15" t="s">
        <v>44</v>
      </c>
      <c r="C126" s="16" t="s">
        <v>153</v>
      </c>
      <c r="D126" s="17" t="s">
        <v>208</v>
      </c>
      <c r="E126" s="30" t="s">
        <v>1266</v>
      </c>
      <c r="F126" s="18" t="s">
        <v>382</v>
      </c>
      <c r="G126" s="18">
        <v>155</v>
      </c>
      <c r="H126" s="23">
        <f>[15]董俊林!$I$7</f>
        <v>78</v>
      </c>
      <c r="I126" s="23">
        <f>G126*0.25+H126*0.5</f>
        <v>77.75</v>
      </c>
      <c r="J126" s="26">
        <v>79.8</v>
      </c>
      <c r="K126" s="13" t="s">
        <v>1380</v>
      </c>
      <c r="L126" s="13"/>
      <c r="M126" s="13"/>
    </row>
    <row r="127" spans="1:13" ht="31.5" customHeight="1" x14ac:dyDescent="0.15">
      <c r="A127" s="13">
        <v>125</v>
      </c>
      <c r="B127" s="15" t="s">
        <v>44</v>
      </c>
      <c r="C127" s="16" t="s">
        <v>153</v>
      </c>
      <c r="D127" s="17" t="s">
        <v>208</v>
      </c>
      <c r="E127" s="30" t="s">
        <v>1267</v>
      </c>
      <c r="F127" s="18" t="s">
        <v>383</v>
      </c>
      <c r="G127" s="18">
        <v>148.75</v>
      </c>
      <c r="H127" s="23">
        <f>[15]沙汀鸥!$I$7</f>
        <v>77.2</v>
      </c>
      <c r="I127" s="23">
        <f>G127*0.25+H127*0.5</f>
        <v>75.787499999999994</v>
      </c>
      <c r="J127" s="26">
        <v>79.8</v>
      </c>
      <c r="K127" s="13" t="s">
        <v>1380</v>
      </c>
      <c r="L127" s="13"/>
      <c r="M127" s="13"/>
    </row>
    <row r="128" spans="1:13" ht="31.5" customHeight="1" x14ac:dyDescent="0.15">
      <c r="A128" s="13">
        <v>126</v>
      </c>
      <c r="B128" s="15" t="s">
        <v>44</v>
      </c>
      <c r="C128" s="16" t="s">
        <v>153</v>
      </c>
      <c r="D128" s="17" t="s">
        <v>208</v>
      </c>
      <c r="E128" s="30" t="s">
        <v>1268</v>
      </c>
      <c r="F128" s="18" t="s">
        <v>384</v>
      </c>
      <c r="G128" s="18">
        <v>148</v>
      </c>
      <c r="H128" s="23">
        <f>[15]姚文旭!$I$7</f>
        <v>88.4</v>
      </c>
      <c r="I128" s="23">
        <f>G128*0.25+H128*0.5</f>
        <v>81.2</v>
      </c>
      <c r="J128" s="26">
        <v>79.8</v>
      </c>
      <c r="K128" s="13"/>
      <c r="L128" s="13">
        <v>1</v>
      </c>
      <c r="M128" s="13" t="s">
        <v>1407</v>
      </c>
    </row>
    <row r="129" spans="1:13" ht="31.5" customHeight="1" x14ac:dyDescent="0.15">
      <c r="A129" s="13">
        <v>127</v>
      </c>
      <c r="B129" s="15" t="s">
        <v>44</v>
      </c>
      <c r="C129" s="16" t="s">
        <v>153</v>
      </c>
      <c r="D129" s="17" t="s">
        <v>208</v>
      </c>
      <c r="E129" s="30" t="s">
        <v>1269</v>
      </c>
      <c r="F129" s="18" t="s">
        <v>385</v>
      </c>
      <c r="G129" s="18">
        <v>146.25</v>
      </c>
      <c r="H129" s="23">
        <f>[15]辛佳蔚!$I$7</f>
        <v>75.8</v>
      </c>
      <c r="I129" s="23">
        <f>G129*0.25+H129*0.5</f>
        <v>74.462500000000006</v>
      </c>
      <c r="J129" s="26">
        <v>79.8</v>
      </c>
      <c r="K129" s="13" t="s">
        <v>1380</v>
      </c>
      <c r="L129" s="13"/>
      <c r="M129" s="13"/>
    </row>
    <row r="130" spans="1:13" ht="31.5" customHeight="1" x14ac:dyDescent="0.15">
      <c r="A130" s="13">
        <v>128</v>
      </c>
      <c r="B130" s="15" t="s">
        <v>44</v>
      </c>
      <c r="C130" s="16" t="s">
        <v>153</v>
      </c>
      <c r="D130" s="17" t="s">
        <v>208</v>
      </c>
      <c r="E130" s="30" t="s">
        <v>1270</v>
      </c>
      <c r="F130" s="18" t="s">
        <v>386</v>
      </c>
      <c r="G130" s="18">
        <v>138</v>
      </c>
      <c r="H130" s="23">
        <f>[15]王丽!$I$7</f>
        <v>87.399999999999991</v>
      </c>
      <c r="I130" s="23">
        <f>G130*0.25+H130*0.5</f>
        <v>78.199999999999989</v>
      </c>
      <c r="J130" s="26">
        <v>79.8</v>
      </c>
      <c r="K130" s="13"/>
      <c r="L130" s="13">
        <v>2</v>
      </c>
      <c r="M130" s="13" t="s">
        <v>1404</v>
      </c>
    </row>
    <row r="131" spans="1:13" ht="31.5" customHeight="1" x14ac:dyDescent="0.15">
      <c r="A131" s="13">
        <v>129</v>
      </c>
      <c r="B131" s="15" t="s">
        <v>44</v>
      </c>
      <c r="C131" s="16" t="s">
        <v>153</v>
      </c>
      <c r="D131" s="17" t="s">
        <v>208</v>
      </c>
      <c r="E131" s="30" t="s">
        <v>1271</v>
      </c>
      <c r="F131" s="18" t="s">
        <v>387</v>
      </c>
      <c r="G131" s="18">
        <v>136</v>
      </c>
      <c r="H131" s="23" t="s">
        <v>1406</v>
      </c>
      <c r="I131" s="23">
        <f>G131*0.25</f>
        <v>34</v>
      </c>
      <c r="J131" s="26">
        <v>79.8</v>
      </c>
      <c r="K131" s="13"/>
      <c r="L131" s="13"/>
      <c r="M131" s="13"/>
    </row>
    <row r="132" spans="1:13" ht="31.5" customHeight="1" x14ac:dyDescent="0.15">
      <c r="A132" s="13">
        <v>130</v>
      </c>
      <c r="B132" s="15" t="s">
        <v>44</v>
      </c>
      <c r="C132" s="16" t="s">
        <v>153</v>
      </c>
      <c r="D132" s="17" t="s">
        <v>208</v>
      </c>
      <c r="E132" s="30" t="s">
        <v>1272</v>
      </c>
      <c r="F132" s="18" t="s">
        <v>388</v>
      </c>
      <c r="G132" s="18">
        <v>135</v>
      </c>
      <c r="H132" s="23">
        <f>[15]刘炜琨!$I$7</f>
        <v>72</v>
      </c>
      <c r="I132" s="23">
        <f>G132*0.25+H132*0.5</f>
        <v>69.75</v>
      </c>
      <c r="J132" s="26">
        <v>79.8</v>
      </c>
      <c r="K132" s="13" t="s">
        <v>1380</v>
      </c>
      <c r="L132" s="13"/>
      <c r="M132" s="13"/>
    </row>
    <row r="133" spans="1:13" ht="31.5" customHeight="1" x14ac:dyDescent="0.15">
      <c r="A133" s="13">
        <v>131</v>
      </c>
      <c r="B133" s="15" t="s">
        <v>44</v>
      </c>
      <c r="C133" s="16" t="s">
        <v>153</v>
      </c>
      <c r="D133" s="17" t="s">
        <v>208</v>
      </c>
      <c r="E133" s="30" t="s">
        <v>1273</v>
      </c>
      <c r="F133" s="18" t="s">
        <v>389</v>
      </c>
      <c r="G133" s="18">
        <v>134.25</v>
      </c>
      <c r="H133" s="23">
        <f>[15]刘沙!$I$7</f>
        <v>79.2</v>
      </c>
      <c r="I133" s="23">
        <f>G133*0.25+H133*0.5</f>
        <v>73.162499999999994</v>
      </c>
      <c r="J133" s="26">
        <v>79.8</v>
      </c>
      <c r="K133" s="13" t="s">
        <v>1380</v>
      </c>
      <c r="L133" s="13"/>
      <c r="M133" s="13"/>
    </row>
    <row r="134" spans="1:13" ht="31.5" customHeight="1" x14ac:dyDescent="0.15">
      <c r="A134" s="13">
        <v>132</v>
      </c>
      <c r="B134" s="15" t="s">
        <v>44</v>
      </c>
      <c r="C134" s="16" t="s">
        <v>153</v>
      </c>
      <c r="D134" s="17" t="s">
        <v>208</v>
      </c>
      <c r="E134" s="30" t="s">
        <v>1274</v>
      </c>
      <c r="F134" s="18" t="s">
        <v>390</v>
      </c>
      <c r="G134" s="18">
        <v>133.5</v>
      </c>
      <c r="H134" s="23">
        <f>[15]张泽帅!$I$7</f>
        <v>78.199999999999989</v>
      </c>
      <c r="I134" s="23">
        <f>G134*0.25+H134*0.5</f>
        <v>72.474999999999994</v>
      </c>
      <c r="J134" s="26">
        <v>79.8</v>
      </c>
      <c r="K134" s="13" t="s">
        <v>1380</v>
      </c>
      <c r="L134" s="13"/>
      <c r="M134" s="13"/>
    </row>
    <row r="135" spans="1:13" ht="31.5" customHeight="1" x14ac:dyDescent="0.15">
      <c r="A135" s="13">
        <v>133</v>
      </c>
      <c r="B135" s="15" t="s">
        <v>45</v>
      </c>
      <c r="C135" s="16" t="s">
        <v>154</v>
      </c>
      <c r="D135" s="17" t="s">
        <v>209</v>
      </c>
      <c r="E135" s="30" t="s">
        <v>1051</v>
      </c>
      <c r="F135" s="18" t="s">
        <v>391</v>
      </c>
      <c r="G135" s="18">
        <v>149</v>
      </c>
      <c r="H135" s="23">
        <f>[13]张静!$I$7</f>
        <v>74.000000000000014</v>
      </c>
      <c r="I135" s="23">
        <f>G135*0.25+H135*0.5</f>
        <v>74.25</v>
      </c>
      <c r="J135" s="13">
        <v>76.91</v>
      </c>
      <c r="K135" s="13" t="s">
        <v>1384</v>
      </c>
      <c r="L135" s="13"/>
      <c r="M135" s="13"/>
    </row>
    <row r="136" spans="1:13" ht="31.5" customHeight="1" x14ac:dyDescent="0.15">
      <c r="A136" s="13">
        <v>134</v>
      </c>
      <c r="B136" s="15" t="s">
        <v>45</v>
      </c>
      <c r="C136" s="16" t="s">
        <v>154</v>
      </c>
      <c r="D136" s="17" t="s">
        <v>209</v>
      </c>
      <c r="E136" s="30" t="s">
        <v>1052</v>
      </c>
      <c r="F136" s="18" t="s">
        <v>392</v>
      </c>
      <c r="G136" s="18">
        <v>149</v>
      </c>
      <c r="H136" s="23">
        <f>[13]胡晓庆!$I$7</f>
        <v>76</v>
      </c>
      <c r="I136" s="23">
        <f>G136*0.25+H136*0.5</f>
        <v>75.25</v>
      </c>
      <c r="J136" s="13">
        <v>76.91</v>
      </c>
      <c r="K136" s="13" t="s">
        <v>1384</v>
      </c>
      <c r="L136" s="13"/>
      <c r="M136" s="13"/>
    </row>
    <row r="137" spans="1:13" ht="31.5" customHeight="1" x14ac:dyDescent="0.15">
      <c r="A137" s="13">
        <v>135</v>
      </c>
      <c r="B137" s="15" t="s">
        <v>45</v>
      </c>
      <c r="C137" s="16" t="s">
        <v>154</v>
      </c>
      <c r="D137" s="17" t="s">
        <v>209</v>
      </c>
      <c r="E137" s="30" t="s">
        <v>1053</v>
      </c>
      <c r="F137" s="18" t="s">
        <v>393</v>
      </c>
      <c r="G137" s="18">
        <v>140.5</v>
      </c>
      <c r="H137" s="23">
        <f>[13]曾小兰!$I$7</f>
        <v>72.599999999999994</v>
      </c>
      <c r="I137" s="23">
        <f>G137*0.25+H137*0.5</f>
        <v>71.424999999999997</v>
      </c>
      <c r="J137" s="13">
        <v>76.91</v>
      </c>
      <c r="K137" s="13" t="s">
        <v>1384</v>
      </c>
      <c r="L137" s="13"/>
      <c r="M137" s="13"/>
    </row>
    <row r="138" spans="1:13" ht="31.5" customHeight="1" x14ac:dyDescent="0.15">
      <c r="A138" s="13">
        <v>136</v>
      </c>
      <c r="B138" s="15" t="s">
        <v>45</v>
      </c>
      <c r="C138" s="16" t="s">
        <v>154</v>
      </c>
      <c r="D138" s="17" t="s">
        <v>209</v>
      </c>
      <c r="E138" s="30" t="s">
        <v>1054</v>
      </c>
      <c r="F138" s="18" t="s">
        <v>394</v>
      </c>
      <c r="G138" s="18">
        <v>138.75</v>
      </c>
      <c r="H138" s="23">
        <f>[13]孙广超!$I$7</f>
        <v>76.8</v>
      </c>
      <c r="I138" s="23">
        <f>G138*0.25+H138*0.5</f>
        <v>73.087500000000006</v>
      </c>
      <c r="J138" s="13">
        <v>76.91</v>
      </c>
      <c r="K138" s="13" t="s">
        <v>1384</v>
      </c>
      <c r="L138" s="13"/>
      <c r="M138" s="13"/>
    </row>
    <row r="139" spans="1:13" ht="31.5" customHeight="1" x14ac:dyDescent="0.15">
      <c r="A139" s="13">
        <v>137</v>
      </c>
      <c r="B139" s="15" t="s">
        <v>45</v>
      </c>
      <c r="C139" s="16" t="s">
        <v>154</v>
      </c>
      <c r="D139" s="17" t="s">
        <v>209</v>
      </c>
      <c r="E139" s="30" t="s">
        <v>1055</v>
      </c>
      <c r="F139" s="18" t="s">
        <v>395</v>
      </c>
      <c r="G139" s="18">
        <v>138</v>
      </c>
      <c r="H139" s="23">
        <f>[13]尹侨雅!$I$7</f>
        <v>86.8</v>
      </c>
      <c r="I139" s="23">
        <f>G139*0.25+H139*0.5</f>
        <v>77.900000000000006</v>
      </c>
      <c r="J139" s="13">
        <v>76.91</v>
      </c>
      <c r="K139" s="13"/>
      <c r="L139" s="13">
        <v>1</v>
      </c>
      <c r="M139" s="13" t="s">
        <v>1384</v>
      </c>
    </row>
    <row r="140" spans="1:13" ht="31.5" customHeight="1" x14ac:dyDescent="0.15">
      <c r="A140" s="13">
        <v>138</v>
      </c>
      <c r="B140" s="15" t="s">
        <v>45</v>
      </c>
      <c r="C140" s="16" t="s">
        <v>154</v>
      </c>
      <c r="D140" s="17" t="s">
        <v>209</v>
      </c>
      <c r="E140" s="30" t="s">
        <v>1056</v>
      </c>
      <c r="F140" s="18" t="s">
        <v>396</v>
      </c>
      <c r="G140" s="18">
        <v>136</v>
      </c>
      <c r="H140" s="23">
        <f>[13]袁瑞萌!$I$7</f>
        <v>72.8</v>
      </c>
      <c r="I140" s="23">
        <f>G140*0.25+H140*0.5</f>
        <v>70.400000000000006</v>
      </c>
      <c r="J140" s="13">
        <v>76.91</v>
      </c>
      <c r="K140" s="13" t="s">
        <v>1385</v>
      </c>
      <c r="L140" s="13"/>
      <c r="M140" s="13"/>
    </row>
    <row r="141" spans="1:13" ht="31.5" customHeight="1" x14ac:dyDescent="0.15">
      <c r="A141" s="13">
        <v>139</v>
      </c>
      <c r="B141" s="15" t="s">
        <v>45</v>
      </c>
      <c r="C141" s="16" t="s">
        <v>154</v>
      </c>
      <c r="D141" s="17" t="s">
        <v>209</v>
      </c>
      <c r="E141" s="30" t="s">
        <v>1057</v>
      </c>
      <c r="F141" s="18" t="s">
        <v>397</v>
      </c>
      <c r="G141" s="18">
        <v>135.25</v>
      </c>
      <c r="H141" s="23">
        <f>[13]李浩楠!$I$7</f>
        <v>85.799999999999983</v>
      </c>
      <c r="I141" s="23">
        <f>G141*0.25+H141*0.5</f>
        <v>76.712499999999991</v>
      </c>
      <c r="J141" s="13">
        <v>76.91</v>
      </c>
      <c r="K141" s="13"/>
      <c r="L141" s="13">
        <v>2</v>
      </c>
      <c r="M141" s="13" t="s">
        <v>1384</v>
      </c>
    </row>
    <row r="142" spans="1:13" ht="31.5" customHeight="1" x14ac:dyDescent="0.15">
      <c r="A142" s="13">
        <v>140</v>
      </c>
      <c r="B142" s="15" t="s">
        <v>45</v>
      </c>
      <c r="C142" s="16" t="s">
        <v>154</v>
      </c>
      <c r="D142" s="17" t="s">
        <v>209</v>
      </c>
      <c r="E142" s="30" t="s">
        <v>1058</v>
      </c>
      <c r="F142" s="18" t="s">
        <v>398</v>
      </c>
      <c r="G142" s="18">
        <v>134.75</v>
      </c>
      <c r="H142" s="23">
        <f>[13]矫健!$I$7</f>
        <v>71.599999999999994</v>
      </c>
      <c r="I142" s="23">
        <f>G142*0.25+H142*0.5</f>
        <v>69.487499999999997</v>
      </c>
      <c r="J142" s="13">
        <v>76.91</v>
      </c>
      <c r="K142" s="13" t="s">
        <v>1384</v>
      </c>
      <c r="L142" s="13"/>
      <c r="M142" s="13"/>
    </row>
    <row r="143" spans="1:13" ht="31.5" customHeight="1" x14ac:dyDescent="0.15">
      <c r="A143" s="13">
        <v>141</v>
      </c>
      <c r="B143" s="15" t="s">
        <v>45</v>
      </c>
      <c r="C143" s="16" t="s">
        <v>154</v>
      </c>
      <c r="D143" s="17" t="s">
        <v>209</v>
      </c>
      <c r="E143" s="30" t="s">
        <v>1059</v>
      </c>
      <c r="F143" s="18" t="s">
        <v>399</v>
      </c>
      <c r="G143" s="18">
        <v>133.75</v>
      </c>
      <c r="H143" s="23" t="s">
        <v>1410</v>
      </c>
      <c r="I143" s="23">
        <f>G143*0.25</f>
        <v>33.4375</v>
      </c>
      <c r="J143" s="13">
        <v>76.91</v>
      </c>
      <c r="K143" s="13"/>
      <c r="L143" s="13"/>
      <c r="M143" s="13"/>
    </row>
    <row r="144" spans="1:13" ht="31.5" customHeight="1" x14ac:dyDescent="0.15">
      <c r="A144" s="13">
        <v>142</v>
      </c>
      <c r="B144" s="15" t="s">
        <v>45</v>
      </c>
      <c r="C144" s="16" t="s">
        <v>154</v>
      </c>
      <c r="D144" s="17" t="s">
        <v>209</v>
      </c>
      <c r="E144" s="30" t="s">
        <v>1060</v>
      </c>
      <c r="F144" s="18" t="s">
        <v>400</v>
      </c>
      <c r="G144" s="18">
        <v>132.5</v>
      </c>
      <c r="H144" s="23">
        <f>[13]朱笑坤!$I$7</f>
        <v>63.6</v>
      </c>
      <c r="I144" s="23">
        <f>G144*0.25+H144*0.5</f>
        <v>64.924999999999997</v>
      </c>
      <c r="J144" s="13">
        <v>76.91</v>
      </c>
      <c r="K144" s="13" t="s">
        <v>1384</v>
      </c>
      <c r="L144" s="13"/>
      <c r="M144" s="13"/>
    </row>
    <row r="145" spans="1:13" ht="31.5" customHeight="1" x14ac:dyDescent="0.15">
      <c r="A145" s="13">
        <v>143</v>
      </c>
      <c r="B145" s="15" t="s">
        <v>45</v>
      </c>
      <c r="C145" s="16" t="s">
        <v>154</v>
      </c>
      <c r="D145" s="17" t="s">
        <v>209</v>
      </c>
      <c r="E145" s="30" t="s">
        <v>1061</v>
      </c>
      <c r="F145" s="18" t="s">
        <v>401</v>
      </c>
      <c r="G145" s="18">
        <v>129</v>
      </c>
      <c r="H145" s="23">
        <f>[13]王翼!$I$7</f>
        <v>70.600000000000009</v>
      </c>
      <c r="I145" s="23">
        <f>G145*0.25+H145*0.5</f>
        <v>67.550000000000011</v>
      </c>
      <c r="J145" s="13">
        <v>76.91</v>
      </c>
      <c r="K145" s="13" t="s">
        <v>1384</v>
      </c>
      <c r="L145" s="13"/>
      <c r="M145" s="13"/>
    </row>
    <row r="146" spans="1:13" ht="31.5" customHeight="1" x14ac:dyDescent="0.15">
      <c r="A146" s="13">
        <v>144</v>
      </c>
      <c r="B146" s="15" t="s">
        <v>45</v>
      </c>
      <c r="C146" s="16" t="s">
        <v>154</v>
      </c>
      <c r="D146" s="17" t="s">
        <v>209</v>
      </c>
      <c r="E146" s="30" t="s">
        <v>1062</v>
      </c>
      <c r="F146" s="18" t="s">
        <v>402</v>
      </c>
      <c r="G146" s="18">
        <v>128.25</v>
      </c>
      <c r="H146" s="23">
        <f>[13]郭长旺!$I$7</f>
        <v>87.999999999999986</v>
      </c>
      <c r="I146" s="23">
        <f>G146*0.25+H146*0.5</f>
        <v>76.0625</v>
      </c>
      <c r="J146" s="13">
        <v>76.91</v>
      </c>
      <c r="K146" s="13"/>
      <c r="L146" s="13">
        <v>3</v>
      </c>
      <c r="M146" s="13" t="s">
        <v>1384</v>
      </c>
    </row>
    <row r="147" spans="1:13" ht="31.5" customHeight="1" x14ac:dyDescent="0.15">
      <c r="A147" s="13">
        <v>145</v>
      </c>
      <c r="B147" s="15" t="s">
        <v>46</v>
      </c>
      <c r="C147" s="16" t="s">
        <v>154</v>
      </c>
      <c r="D147" s="17" t="s">
        <v>210</v>
      </c>
      <c r="E147" s="30" t="s">
        <v>978</v>
      </c>
      <c r="F147" s="18" t="s">
        <v>403</v>
      </c>
      <c r="G147" s="18">
        <v>144.5</v>
      </c>
      <c r="H147" s="23">
        <f>[16]林雯菲!$I$7</f>
        <v>84.8</v>
      </c>
      <c r="I147" s="23">
        <f>G147*0.25+H147*0.5</f>
        <v>78.525000000000006</v>
      </c>
      <c r="J147" s="13"/>
      <c r="K147" s="13"/>
      <c r="L147" s="13">
        <v>2</v>
      </c>
      <c r="M147" s="13" t="s">
        <v>1384</v>
      </c>
    </row>
    <row r="148" spans="1:13" ht="31.5" customHeight="1" x14ac:dyDescent="0.15">
      <c r="A148" s="13">
        <v>146</v>
      </c>
      <c r="B148" s="15" t="s">
        <v>46</v>
      </c>
      <c r="C148" s="16" t="s">
        <v>154</v>
      </c>
      <c r="D148" s="17" t="s">
        <v>210</v>
      </c>
      <c r="E148" s="30" t="s">
        <v>979</v>
      </c>
      <c r="F148" s="18" t="s">
        <v>404</v>
      </c>
      <c r="G148" s="18">
        <v>143.75</v>
      </c>
      <c r="H148" s="23">
        <f>[16]陈云龙!$I$7</f>
        <v>76.399999999999991</v>
      </c>
      <c r="I148" s="23">
        <f>G148*0.25+H148*0.5</f>
        <v>74.137499999999989</v>
      </c>
      <c r="J148" s="13"/>
      <c r="K148" s="13"/>
      <c r="L148" s="13">
        <v>4</v>
      </c>
      <c r="M148" s="13"/>
    </row>
    <row r="149" spans="1:13" ht="31.5" customHeight="1" x14ac:dyDescent="0.15">
      <c r="A149" s="13">
        <v>147</v>
      </c>
      <c r="B149" s="15" t="s">
        <v>46</v>
      </c>
      <c r="C149" s="16" t="s">
        <v>154</v>
      </c>
      <c r="D149" s="17" t="s">
        <v>210</v>
      </c>
      <c r="E149" s="30" t="s">
        <v>980</v>
      </c>
      <c r="F149" s="18" t="s">
        <v>405</v>
      </c>
      <c r="G149" s="18">
        <v>139.5</v>
      </c>
      <c r="H149" s="23">
        <f>[16]张超!$I$7</f>
        <v>81.400000000000006</v>
      </c>
      <c r="I149" s="23">
        <f>G149*0.25+H149*0.5</f>
        <v>75.575000000000003</v>
      </c>
      <c r="J149" s="13"/>
      <c r="K149" s="13"/>
      <c r="L149" s="13">
        <v>3</v>
      </c>
      <c r="M149" s="13"/>
    </row>
    <row r="150" spans="1:13" ht="31.5" customHeight="1" x14ac:dyDescent="0.15">
      <c r="A150" s="13">
        <v>148</v>
      </c>
      <c r="B150" s="15" t="s">
        <v>46</v>
      </c>
      <c r="C150" s="16" t="s">
        <v>154</v>
      </c>
      <c r="D150" s="17" t="s">
        <v>210</v>
      </c>
      <c r="E150" s="30" t="s">
        <v>981</v>
      </c>
      <c r="F150" s="18" t="s">
        <v>406</v>
      </c>
      <c r="G150" s="18">
        <v>137.25</v>
      </c>
      <c r="H150" s="23">
        <f>[16]鲍慧玲!$I$7</f>
        <v>73</v>
      </c>
      <c r="I150" s="23">
        <f>G150*0.25+H150*0.5</f>
        <v>70.8125</v>
      </c>
      <c r="J150" s="13"/>
      <c r="K150" s="13"/>
      <c r="L150" s="13">
        <v>6</v>
      </c>
      <c r="M150" s="13"/>
    </row>
    <row r="151" spans="1:13" ht="31.5" customHeight="1" x14ac:dyDescent="0.15">
      <c r="A151" s="13">
        <v>149</v>
      </c>
      <c r="B151" s="15" t="s">
        <v>46</v>
      </c>
      <c r="C151" s="16" t="s">
        <v>154</v>
      </c>
      <c r="D151" s="17" t="s">
        <v>210</v>
      </c>
      <c r="E151" s="30" t="s">
        <v>982</v>
      </c>
      <c r="F151" s="18" t="s">
        <v>407</v>
      </c>
      <c r="G151" s="18">
        <v>135.5</v>
      </c>
      <c r="H151" s="23">
        <f>[16]李思远!$I$7</f>
        <v>77.600000000000009</v>
      </c>
      <c r="I151" s="23">
        <f>G151*0.25+H151*0.5</f>
        <v>72.675000000000011</v>
      </c>
      <c r="J151" s="13"/>
      <c r="K151" s="13"/>
      <c r="L151" s="13">
        <v>5</v>
      </c>
      <c r="M151" s="13"/>
    </row>
    <row r="152" spans="1:13" ht="31.5" customHeight="1" x14ac:dyDescent="0.15">
      <c r="A152" s="13">
        <v>150</v>
      </c>
      <c r="B152" s="15" t="s">
        <v>46</v>
      </c>
      <c r="C152" s="16" t="s">
        <v>154</v>
      </c>
      <c r="D152" s="17" t="s">
        <v>210</v>
      </c>
      <c r="E152" s="30" t="s">
        <v>983</v>
      </c>
      <c r="F152" s="18" t="s">
        <v>408</v>
      </c>
      <c r="G152" s="18">
        <v>135</v>
      </c>
      <c r="H152" s="23">
        <f>[16]王诗蓓!$I$7</f>
        <v>89.59999999999998</v>
      </c>
      <c r="I152" s="23">
        <f>G152*0.25+H152*0.5</f>
        <v>78.549999999999983</v>
      </c>
      <c r="J152" s="13"/>
      <c r="K152" s="13"/>
      <c r="L152" s="13">
        <v>1</v>
      </c>
      <c r="M152" s="13" t="s">
        <v>1384</v>
      </c>
    </row>
    <row r="153" spans="1:13" ht="31.5" customHeight="1" x14ac:dyDescent="0.15">
      <c r="A153" s="13">
        <v>151</v>
      </c>
      <c r="B153" s="19" t="s">
        <v>47</v>
      </c>
      <c r="C153" s="16" t="s">
        <v>154</v>
      </c>
      <c r="D153" s="16" t="s">
        <v>211</v>
      </c>
      <c r="E153" s="25" t="s">
        <v>984</v>
      </c>
      <c r="F153" s="20" t="s">
        <v>409</v>
      </c>
      <c r="G153" s="20">
        <v>144.75</v>
      </c>
      <c r="H153" s="23">
        <f>[16]颜嘉琪!$I$7</f>
        <v>78</v>
      </c>
      <c r="I153" s="23">
        <f>G153*0.25+H153*0.5</f>
        <v>75.1875</v>
      </c>
      <c r="J153" s="13"/>
      <c r="K153" s="13"/>
      <c r="L153" s="13">
        <v>2</v>
      </c>
      <c r="M153" s="13"/>
    </row>
    <row r="154" spans="1:13" ht="31.5" customHeight="1" x14ac:dyDescent="0.15">
      <c r="A154" s="13">
        <v>152</v>
      </c>
      <c r="B154" s="19" t="s">
        <v>47</v>
      </c>
      <c r="C154" s="16" t="s">
        <v>154</v>
      </c>
      <c r="D154" s="16" t="s">
        <v>211</v>
      </c>
      <c r="E154" s="25" t="s">
        <v>985</v>
      </c>
      <c r="F154" s="20" t="s">
        <v>410</v>
      </c>
      <c r="G154" s="20">
        <v>144.75</v>
      </c>
      <c r="H154" s="23">
        <f>[16]张婷婷!$I$7</f>
        <v>89</v>
      </c>
      <c r="I154" s="23">
        <f>G154*0.25+H154*0.5</f>
        <v>80.6875</v>
      </c>
      <c r="J154" s="13"/>
      <c r="K154" s="13"/>
      <c r="L154" s="13">
        <v>1</v>
      </c>
      <c r="M154" s="13" t="s">
        <v>1384</v>
      </c>
    </row>
    <row r="155" spans="1:13" ht="31.5" customHeight="1" x14ac:dyDescent="0.15">
      <c r="A155" s="13">
        <v>153</v>
      </c>
      <c r="B155" s="19" t="s">
        <v>47</v>
      </c>
      <c r="C155" s="16" t="s">
        <v>154</v>
      </c>
      <c r="D155" s="16" t="s">
        <v>211</v>
      </c>
      <c r="E155" s="25" t="s">
        <v>986</v>
      </c>
      <c r="F155" s="20" t="s">
        <v>411</v>
      </c>
      <c r="G155" s="20">
        <v>136.5</v>
      </c>
      <c r="H155" s="23">
        <f>[16]周丹林!$I$7</f>
        <v>75</v>
      </c>
      <c r="I155" s="23">
        <f>G155*0.25+H155*0.5</f>
        <v>71.625</v>
      </c>
      <c r="J155" s="13"/>
      <c r="K155" s="13"/>
      <c r="L155" s="13">
        <v>3</v>
      </c>
      <c r="M155" s="13"/>
    </row>
    <row r="156" spans="1:13" ht="31.5" customHeight="1" x14ac:dyDescent="0.15">
      <c r="A156" s="13">
        <v>154</v>
      </c>
      <c r="B156" s="15" t="s">
        <v>48</v>
      </c>
      <c r="C156" s="16" t="s">
        <v>155</v>
      </c>
      <c r="D156" s="17" t="s">
        <v>212</v>
      </c>
      <c r="E156" s="30" t="s">
        <v>1298</v>
      </c>
      <c r="F156" s="18" t="s">
        <v>412</v>
      </c>
      <c r="G156" s="18">
        <v>134.75</v>
      </c>
      <c r="H156" s="23">
        <f>[17]黄东海!$I$7</f>
        <v>78.600000000000009</v>
      </c>
      <c r="I156" s="23">
        <f>G156*0.25+H156*0.5</f>
        <v>72.987500000000011</v>
      </c>
      <c r="J156" s="13"/>
      <c r="K156" s="13"/>
      <c r="L156" s="13">
        <v>3</v>
      </c>
      <c r="M156" s="13"/>
    </row>
    <row r="157" spans="1:13" ht="31.5" customHeight="1" x14ac:dyDescent="0.15">
      <c r="A157" s="13">
        <v>155</v>
      </c>
      <c r="B157" s="15" t="s">
        <v>48</v>
      </c>
      <c r="C157" s="16" t="s">
        <v>155</v>
      </c>
      <c r="D157" s="17" t="s">
        <v>212</v>
      </c>
      <c r="E157" s="30" t="s">
        <v>1299</v>
      </c>
      <c r="F157" s="18" t="s">
        <v>413</v>
      </c>
      <c r="G157" s="18">
        <v>134.75</v>
      </c>
      <c r="H157" s="23">
        <f>[17]米剑!$I$7</f>
        <v>88.8</v>
      </c>
      <c r="I157" s="23">
        <f>G157*0.25+H157*0.5</f>
        <v>78.087500000000006</v>
      </c>
      <c r="J157" s="13"/>
      <c r="K157" s="13"/>
      <c r="L157" s="13">
        <v>1</v>
      </c>
      <c r="M157" s="13" t="s">
        <v>1380</v>
      </c>
    </row>
    <row r="158" spans="1:13" ht="31.5" customHeight="1" x14ac:dyDescent="0.15">
      <c r="A158" s="13">
        <v>156</v>
      </c>
      <c r="B158" s="15" t="s">
        <v>48</v>
      </c>
      <c r="C158" s="16" t="s">
        <v>155</v>
      </c>
      <c r="D158" s="17" t="s">
        <v>212</v>
      </c>
      <c r="E158" s="30" t="s">
        <v>1300</v>
      </c>
      <c r="F158" s="18" t="s">
        <v>414</v>
      </c>
      <c r="G158" s="18">
        <v>128.25</v>
      </c>
      <c r="H158" s="23">
        <f>[17]聂文鑫!$I$7</f>
        <v>83.4</v>
      </c>
      <c r="I158" s="23">
        <f>G158*0.25+H158*0.5</f>
        <v>73.762500000000003</v>
      </c>
      <c r="J158" s="13"/>
      <c r="K158" s="13"/>
      <c r="L158" s="13">
        <v>2</v>
      </c>
      <c r="M158" s="13" t="s">
        <v>1398</v>
      </c>
    </row>
    <row r="159" spans="1:13" ht="31.5" customHeight="1" x14ac:dyDescent="0.15">
      <c r="A159" s="13">
        <v>157</v>
      </c>
      <c r="B159" s="15" t="s">
        <v>48</v>
      </c>
      <c r="C159" s="16" t="s">
        <v>155</v>
      </c>
      <c r="D159" s="17" t="s">
        <v>212</v>
      </c>
      <c r="E159" s="30" t="s">
        <v>1301</v>
      </c>
      <c r="F159" s="18" t="s">
        <v>415</v>
      </c>
      <c r="G159" s="18">
        <v>125</v>
      </c>
      <c r="H159" s="23">
        <f>[17]殷雪珍!$I$7</f>
        <v>76</v>
      </c>
      <c r="I159" s="23">
        <f>G159*0.25+H159*0.5</f>
        <v>69.25</v>
      </c>
      <c r="J159" s="13"/>
      <c r="K159" s="13"/>
      <c r="L159" s="13">
        <v>6</v>
      </c>
      <c r="M159" s="13"/>
    </row>
    <row r="160" spans="1:13" ht="31.5" customHeight="1" x14ac:dyDescent="0.15">
      <c r="A160" s="13">
        <v>158</v>
      </c>
      <c r="B160" s="15" t="s">
        <v>48</v>
      </c>
      <c r="C160" s="16" t="s">
        <v>155</v>
      </c>
      <c r="D160" s="17" t="s">
        <v>212</v>
      </c>
      <c r="E160" s="30" t="s">
        <v>1302</v>
      </c>
      <c r="F160" s="18" t="s">
        <v>416</v>
      </c>
      <c r="G160" s="18">
        <v>124.75</v>
      </c>
      <c r="H160" s="23">
        <f>[17]陈旸!$I$7</f>
        <v>78.600000000000009</v>
      </c>
      <c r="I160" s="23">
        <f>G160*0.25+H160*0.5</f>
        <v>70.487500000000011</v>
      </c>
      <c r="J160" s="13"/>
      <c r="K160" s="13"/>
      <c r="L160" s="13">
        <v>5</v>
      </c>
      <c r="M160" s="13"/>
    </row>
    <row r="161" spans="1:13" ht="31.5" customHeight="1" x14ac:dyDescent="0.15">
      <c r="A161" s="13">
        <v>159</v>
      </c>
      <c r="B161" s="19" t="s">
        <v>48</v>
      </c>
      <c r="C161" s="16" t="s">
        <v>155</v>
      </c>
      <c r="D161" s="16" t="s">
        <v>212</v>
      </c>
      <c r="E161" s="25" t="s">
        <v>1303</v>
      </c>
      <c r="F161" s="20" t="s">
        <v>417</v>
      </c>
      <c r="G161" s="20">
        <v>127.25</v>
      </c>
      <c r="H161" s="23">
        <f>[17]白远鹏!$I$7</f>
        <v>80.599999999999994</v>
      </c>
      <c r="I161" s="23">
        <f>G161*0.25+H161*0.5</f>
        <v>72.112499999999997</v>
      </c>
      <c r="J161" s="13"/>
      <c r="K161" s="13"/>
      <c r="L161" s="13">
        <v>4</v>
      </c>
      <c r="M161" s="13"/>
    </row>
    <row r="162" spans="1:13" ht="31.5" customHeight="1" x14ac:dyDescent="0.15">
      <c r="A162" s="13">
        <v>160</v>
      </c>
      <c r="B162" s="15" t="s">
        <v>49</v>
      </c>
      <c r="C162" s="16" t="s">
        <v>155</v>
      </c>
      <c r="D162" s="17" t="s">
        <v>212</v>
      </c>
      <c r="E162" s="30" t="s">
        <v>1152</v>
      </c>
      <c r="F162" s="18" t="s">
        <v>418</v>
      </c>
      <c r="G162" s="18">
        <v>142.75</v>
      </c>
      <c r="H162" s="23">
        <f>[18]张伟超!$I$7</f>
        <v>88.399999999999991</v>
      </c>
      <c r="I162" s="23">
        <f>G162*0.25+H162*0.5</f>
        <v>79.887499999999989</v>
      </c>
      <c r="J162" s="23">
        <v>79</v>
      </c>
      <c r="K162" s="13"/>
      <c r="L162" s="13">
        <v>1</v>
      </c>
      <c r="M162" s="13" t="s">
        <v>1386</v>
      </c>
    </row>
    <row r="163" spans="1:13" ht="31.5" customHeight="1" x14ac:dyDescent="0.15">
      <c r="A163" s="13">
        <v>161</v>
      </c>
      <c r="B163" s="15" t="s">
        <v>49</v>
      </c>
      <c r="C163" s="16" t="s">
        <v>155</v>
      </c>
      <c r="D163" s="17" t="s">
        <v>212</v>
      </c>
      <c r="E163" s="30" t="s">
        <v>1153</v>
      </c>
      <c r="F163" s="18" t="s">
        <v>419</v>
      </c>
      <c r="G163" s="18">
        <v>140.75</v>
      </c>
      <c r="H163" s="23">
        <f>[18]谷蔚!$I$7</f>
        <v>76.2</v>
      </c>
      <c r="I163" s="23">
        <f>G163*0.25+H163*0.5</f>
        <v>73.287499999999994</v>
      </c>
      <c r="J163" s="23">
        <v>79</v>
      </c>
      <c r="K163" s="13" t="s">
        <v>1386</v>
      </c>
      <c r="L163" s="13"/>
      <c r="M163" s="13"/>
    </row>
    <row r="164" spans="1:13" ht="31.5" customHeight="1" x14ac:dyDescent="0.15">
      <c r="A164" s="13">
        <v>162</v>
      </c>
      <c r="B164" s="15" t="s">
        <v>49</v>
      </c>
      <c r="C164" s="16" t="s">
        <v>155</v>
      </c>
      <c r="D164" s="17" t="s">
        <v>212</v>
      </c>
      <c r="E164" s="30" t="s">
        <v>1154</v>
      </c>
      <c r="F164" s="18" t="s">
        <v>420</v>
      </c>
      <c r="G164" s="18">
        <v>126.25</v>
      </c>
      <c r="H164" s="23">
        <f>[18]唐星炜!$I$7</f>
        <v>86.6</v>
      </c>
      <c r="I164" s="23">
        <f>G164*0.25+H164*0.5</f>
        <v>74.862499999999997</v>
      </c>
      <c r="J164" s="23">
        <v>79</v>
      </c>
      <c r="K164" s="13"/>
      <c r="L164" s="13">
        <v>2</v>
      </c>
      <c r="M164" s="13" t="s">
        <v>1386</v>
      </c>
    </row>
    <row r="165" spans="1:13" ht="31.5" customHeight="1" x14ac:dyDescent="0.15">
      <c r="A165" s="13">
        <v>163</v>
      </c>
      <c r="B165" s="15" t="s">
        <v>49</v>
      </c>
      <c r="C165" s="16" t="s">
        <v>155</v>
      </c>
      <c r="D165" s="17" t="s">
        <v>212</v>
      </c>
      <c r="E165" s="30" t="s">
        <v>1155</v>
      </c>
      <c r="F165" s="18" t="s">
        <v>421</v>
      </c>
      <c r="G165" s="18">
        <v>123.75</v>
      </c>
      <c r="H165" s="23">
        <f>[18]朱萍!$I$7</f>
        <v>74.400000000000006</v>
      </c>
      <c r="I165" s="23">
        <f>G165*0.25+H165*0.5</f>
        <v>68.137500000000003</v>
      </c>
      <c r="J165" s="23">
        <v>79</v>
      </c>
      <c r="K165" s="13" t="s">
        <v>1386</v>
      </c>
      <c r="L165" s="13"/>
      <c r="M165" s="13"/>
    </row>
    <row r="166" spans="1:13" ht="31.5" customHeight="1" x14ac:dyDescent="0.15">
      <c r="A166" s="13">
        <v>164</v>
      </c>
      <c r="B166" s="15" t="s">
        <v>49</v>
      </c>
      <c r="C166" s="16" t="s">
        <v>155</v>
      </c>
      <c r="D166" s="17" t="s">
        <v>212</v>
      </c>
      <c r="E166" s="30" t="s">
        <v>1156</v>
      </c>
      <c r="F166" s="18" t="s">
        <v>422</v>
      </c>
      <c r="G166" s="18">
        <v>123</v>
      </c>
      <c r="H166" s="23">
        <f>[18]朱蒙!$I$7</f>
        <v>87.399999999999991</v>
      </c>
      <c r="I166" s="23">
        <f>G166*0.25+H166*0.5</f>
        <v>74.449999999999989</v>
      </c>
      <c r="J166" s="23">
        <v>79</v>
      </c>
      <c r="K166" s="13"/>
      <c r="L166" s="13">
        <v>3</v>
      </c>
      <c r="M166" s="13" t="s">
        <v>1386</v>
      </c>
    </row>
    <row r="167" spans="1:13" ht="31.5" customHeight="1" x14ac:dyDescent="0.15">
      <c r="A167" s="13">
        <v>165</v>
      </c>
      <c r="B167" s="15" t="s">
        <v>49</v>
      </c>
      <c r="C167" s="16" t="s">
        <v>155</v>
      </c>
      <c r="D167" s="17" t="s">
        <v>212</v>
      </c>
      <c r="E167" s="30" t="s">
        <v>1157</v>
      </c>
      <c r="F167" s="18" t="s">
        <v>423</v>
      </c>
      <c r="G167" s="18">
        <v>120.25</v>
      </c>
      <c r="H167" s="23">
        <f>[18]吴昊!$I$7</f>
        <v>64.2</v>
      </c>
      <c r="I167" s="23">
        <f>G167*0.25+H167*0.5</f>
        <v>62.162500000000001</v>
      </c>
      <c r="J167" s="23">
        <v>79</v>
      </c>
      <c r="K167" s="13" t="s">
        <v>1386</v>
      </c>
      <c r="L167" s="13"/>
      <c r="M167" s="13"/>
    </row>
    <row r="168" spans="1:13" ht="31.5" customHeight="1" x14ac:dyDescent="0.15">
      <c r="A168" s="13">
        <v>166</v>
      </c>
      <c r="B168" s="15" t="s">
        <v>49</v>
      </c>
      <c r="C168" s="16" t="s">
        <v>155</v>
      </c>
      <c r="D168" s="17" t="s">
        <v>212</v>
      </c>
      <c r="E168" s="30" t="s">
        <v>1158</v>
      </c>
      <c r="F168" s="18" t="s">
        <v>424</v>
      </c>
      <c r="G168" s="18">
        <v>114.25</v>
      </c>
      <c r="H168" s="23">
        <f>[18]芦杰!$I$7</f>
        <v>82.6</v>
      </c>
      <c r="I168" s="23">
        <f>G168*0.25+H168*0.5</f>
        <v>69.862499999999997</v>
      </c>
      <c r="J168" s="23">
        <v>79</v>
      </c>
      <c r="K168" s="13"/>
      <c r="L168" s="13">
        <v>5</v>
      </c>
      <c r="M168" s="13"/>
    </row>
    <row r="169" spans="1:13" ht="31.5" customHeight="1" x14ac:dyDescent="0.15">
      <c r="A169" s="13">
        <v>167</v>
      </c>
      <c r="B169" s="19" t="s">
        <v>49</v>
      </c>
      <c r="C169" s="16" t="s">
        <v>155</v>
      </c>
      <c r="D169" s="16" t="s">
        <v>212</v>
      </c>
      <c r="E169" s="25" t="s">
        <v>1159</v>
      </c>
      <c r="F169" s="20" t="s">
        <v>425</v>
      </c>
      <c r="G169" s="20">
        <v>127.5</v>
      </c>
      <c r="H169" s="23">
        <f>[18]臧佳晨!$I$7</f>
        <v>70.800000000000011</v>
      </c>
      <c r="I169" s="23">
        <f>G169*0.25+H169*0.5</f>
        <v>67.275000000000006</v>
      </c>
      <c r="J169" s="23">
        <v>79</v>
      </c>
      <c r="K169" s="13" t="s">
        <v>1387</v>
      </c>
      <c r="L169" s="13"/>
      <c r="M169" s="13"/>
    </row>
    <row r="170" spans="1:13" ht="31.5" customHeight="1" x14ac:dyDescent="0.15">
      <c r="A170" s="13">
        <v>168</v>
      </c>
      <c r="B170" s="19" t="s">
        <v>49</v>
      </c>
      <c r="C170" s="16" t="s">
        <v>155</v>
      </c>
      <c r="D170" s="16" t="s">
        <v>212</v>
      </c>
      <c r="E170" s="25" t="s">
        <v>1160</v>
      </c>
      <c r="F170" s="20" t="s">
        <v>426</v>
      </c>
      <c r="G170" s="20">
        <v>127.5</v>
      </c>
      <c r="H170" s="23" t="s">
        <v>1410</v>
      </c>
      <c r="I170" s="23">
        <f>G170*0.25</f>
        <v>31.875</v>
      </c>
      <c r="J170" s="23">
        <v>79</v>
      </c>
      <c r="K170" s="13"/>
      <c r="L170" s="13"/>
      <c r="M170" s="13"/>
    </row>
    <row r="171" spans="1:13" ht="31.5" customHeight="1" x14ac:dyDescent="0.15">
      <c r="A171" s="13">
        <v>169</v>
      </c>
      <c r="B171" s="19" t="s">
        <v>49</v>
      </c>
      <c r="C171" s="16" t="s">
        <v>155</v>
      </c>
      <c r="D171" s="16" t="s">
        <v>212</v>
      </c>
      <c r="E171" s="25" t="s">
        <v>1161</v>
      </c>
      <c r="F171" s="20" t="s">
        <v>427</v>
      </c>
      <c r="G171" s="20">
        <v>127.5</v>
      </c>
      <c r="H171" s="23">
        <f>[18]张焱!$I$7</f>
        <v>80.400000000000006</v>
      </c>
      <c r="I171" s="23">
        <f>G171*0.25+H171*0.5</f>
        <v>72.075000000000003</v>
      </c>
      <c r="J171" s="23">
        <v>79</v>
      </c>
      <c r="K171" s="13"/>
      <c r="L171" s="13">
        <v>4</v>
      </c>
      <c r="M171" s="13"/>
    </row>
    <row r="172" spans="1:13" ht="31.5" customHeight="1" x14ac:dyDescent="0.15">
      <c r="A172" s="13">
        <v>170</v>
      </c>
      <c r="B172" s="15" t="s">
        <v>50</v>
      </c>
      <c r="C172" s="16" t="s">
        <v>155</v>
      </c>
      <c r="D172" s="17" t="s">
        <v>213</v>
      </c>
      <c r="E172" s="30" t="s">
        <v>1216</v>
      </c>
      <c r="F172" s="18" t="s">
        <v>428</v>
      </c>
      <c r="G172" s="18">
        <v>138.75</v>
      </c>
      <c r="H172" s="23">
        <f>[19]纪晨!$I$7</f>
        <v>86.199999999999989</v>
      </c>
      <c r="I172" s="23">
        <f>G172*0.25+H172*0.5</f>
        <v>77.787499999999994</v>
      </c>
      <c r="J172" s="13">
        <v>70.02</v>
      </c>
      <c r="K172" s="13"/>
      <c r="L172" s="13">
        <v>1</v>
      </c>
      <c r="M172" s="13" t="s">
        <v>1381</v>
      </c>
    </row>
    <row r="173" spans="1:13" ht="31.5" customHeight="1" x14ac:dyDescent="0.15">
      <c r="A173" s="13">
        <v>171</v>
      </c>
      <c r="B173" s="15" t="s">
        <v>50</v>
      </c>
      <c r="C173" s="16" t="s">
        <v>155</v>
      </c>
      <c r="D173" s="17" t="s">
        <v>213</v>
      </c>
      <c r="E173" s="30" t="s">
        <v>1217</v>
      </c>
      <c r="F173" s="18" t="s">
        <v>429</v>
      </c>
      <c r="G173" s="18">
        <v>133.5</v>
      </c>
      <c r="H173" s="23">
        <f>[19]车雅洁!$I$7</f>
        <v>63.000000000000007</v>
      </c>
      <c r="I173" s="23">
        <f>G173*0.25+H173*0.5</f>
        <v>64.875</v>
      </c>
      <c r="J173" s="13">
        <v>70.02</v>
      </c>
      <c r="K173" s="13" t="s">
        <v>1381</v>
      </c>
      <c r="L173" s="13"/>
      <c r="M173" s="13"/>
    </row>
    <row r="174" spans="1:13" ht="31.5" customHeight="1" x14ac:dyDescent="0.15">
      <c r="A174" s="13">
        <v>172</v>
      </c>
      <c r="B174" s="15" t="s">
        <v>50</v>
      </c>
      <c r="C174" s="16" t="s">
        <v>155</v>
      </c>
      <c r="D174" s="17" t="s">
        <v>213</v>
      </c>
      <c r="E174" s="30" t="s">
        <v>1218</v>
      </c>
      <c r="F174" s="18" t="s">
        <v>430</v>
      </c>
      <c r="G174" s="18">
        <v>121.75</v>
      </c>
      <c r="H174" s="23">
        <f>[19]李荣桓!$I$7</f>
        <v>55.8</v>
      </c>
      <c r="I174" s="23">
        <f>G174*0.25+H174*0.5</f>
        <v>58.337499999999999</v>
      </c>
      <c r="J174" s="13">
        <v>70.02</v>
      </c>
      <c r="K174" s="13" t="s">
        <v>1381</v>
      </c>
      <c r="L174" s="13"/>
      <c r="M174" s="13"/>
    </row>
    <row r="175" spans="1:13" ht="31.5" customHeight="1" x14ac:dyDescent="0.15">
      <c r="A175" s="13">
        <v>173</v>
      </c>
      <c r="B175" s="15" t="s">
        <v>51</v>
      </c>
      <c r="C175" s="16" t="s">
        <v>155</v>
      </c>
      <c r="D175" s="17" t="s">
        <v>214</v>
      </c>
      <c r="E175" s="30" t="s">
        <v>874</v>
      </c>
      <c r="F175" s="18" t="s">
        <v>431</v>
      </c>
      <c r="G175" s="18">
        <v>138.5</v>
      </c>
      <c r="H175" s="23">
        <f>[20]刘骁!$I$7</f>
        <v>78.8</v>
      </c>
      <c r="I175" s="23">
        <f>G175*0.25+H175*0.5</f>
        <v>74.025000000000006</v>
      </c>
      <c r="J175" s="13">
        <v>78.62</v>
      </c>
      <c r="K175" s="13"/>
      <c r="L175" s="13">
        <v>1</v>
      </c>
      <c r="M175" s="13" t="s">
        <v>1380</v>
      </c>
    </row>
    <row r="176" spans="1:13" ht="31.5" customHeight="1" x14ac:dyDescent="0.15">
      <c r="A176" s="13">
        <v>174</v>
      </c>
      <c r="B176" s="15" t="s">
        <v>51</v>
      </c>
      <c r="C176" s="16" t="s">
        <v>155</v>
      </c>
      <c r="D176" s="17" t="s">
        <v>214</v>
      </c>
      <c r="E176" s="30" t="s">
        <v>875</v>
      </c>
      <c r="F176" s="18" t="s">
        <v>432</v>
      </c>
      <c r="G176" s="18">
        <v>127.75</v>
      </c>
      <c r="H176" s="23">
        <f>[20]朱琳!$I$7</f>
        <v>81.399999999999977</v>
      </c>
      <c r="I176" s="23">
        <f>G176*0.25+H176*0.5</f>
        <v>72.637499999999989</v>
      </c>
      <c r="J176" s="13">
        <v>78.62</v>
      </c>
      <c r="K176" s="13"/>
      <c r="L176" s="13">
        <v>2</v>
      </c>
      <c r="M176" s="13" t="s">
        <v>1380</v>
      </c>
    </row>
    <row r="177" spans="1:13" ht="31.5" customHeight="1" x14ac:dyDescent="0.15">
      <c r="A177" s="13">
        <v>175</v>
      </c>
      <c r="B177" s="15" t="s">
        <v>51</v>
      </c>
      <c r="C177" s="16" t="s">
        <v>155</v>
      </c>
      <c r="D177" s="17" t="s">
        <v>214</v>
      </c>
      <c r="E177" s="30" t="s">
        <v>876</v>
      </c>
      <c r="F177" s="18" t="s">
        <v>433</v>
      </c>
      <c r="G177" s="18">
        <v>113.5</v>
      </c>
      <c r="H177" s="23">
        <f>[20]张春晓!$I$7</f>
        <v>77.600000000000023</v>
      </c>
      <c r="I177" s="23">
        <f>G177*0.25+H177*0.5</f>
        <v>67.175000000000011</v>
      </c>
      <c r="J177" s="13">
        <v>78.62</v>
      </c>
      <c r="K177" s="13" t="s">
        <v>1380</v>
      </c>
      <c r="L177" s="13"/>
      <c r="M177" s="13"/>
    </row>
    <row r="178" spans="1:13" ht="31.5" customHeight="1" x14ac:dyDescent="0.15">
      <c r="A178" s="13">
        <v>176</v>
      </c>
      <c r="B178" s="19" t="s">
        <v>51</v>
      </c>
      <c r="C178" s="16" t="s">
        <v>155</v>
      </c>
      <c r="D178" s="16" t="s">
        <v>214</v>
      </c>
      <c r="E178" s="25" t="s">
        <v>877</v>
      </c>
      <c r="F178" s="20" t="s">
        <v>434</v>
      </c>
      <c r="G178" s="20">
        <v>125.25</v>
      </c>
      <c r="H178" s="23">
        <f>[20]杜珊!$I$7</f>
        <v>79.2</v>
      </c>
      <c r="I178" s="23">
        <f>G178*0.25+H178*0.5</f>
        <v>70.912499999999994</v>
      </c>
      <c r="J178" s="13">
        <v>78.62</v>
      </c>
      <c r="K178" s="13"/>
      <c r="L178" s="13">
        <v>3</v>
      </c>
      <c r="M178" s="13" t="s">
        <v>1380</v>
      </c>
    </row>
    <row r="179" spans="1:13" ht="31.5" customHeight="1" x14ac:dyDescent="0.15">
      <c r="A179" s="13">
        <v>177</v>
      </c>
      <c r="B179" s="15" t="s">
        <v>52</v>
      </c>
      <c r="C179" s="16" t="s">
        <v>155</v>
      </c>
      <c r="D179" s="17" t="s">
        <v>213</v>
      </c>
      <c r="E179" s="30" t="s">
        <v>878</v>
      </c>
      <c r="F179" s="18" t="s">
        <v>435</v>
      </c>
      <c r="G179" s="18">
        <v>143.75</v>
      </c>
      <c r="H179" s="23">
        <f>[20]王宇!$I$7</f>
        <v>73.2</v>
      </c>
      <c r="I179" s="23">
        <f>G179*0.25+H179*0.5</f>
        <v>72.537499999999994</v>
      </c>
      <c r="J179" s="13">
        <v>78.62</v>
      </c>
      <c r="K179" s="13" t="s">
        <v>1380</v>
      </c>
      <c r="L179" s="13"/>
      <c r="M179" s="13"/>
    </row>
    <row r="180" spans="1:13" ht="31.5" customHeight="1" x14ac:dyDescent="0.15">
      <c r="A180" s="13">
        <v>178</v>
      </c>
      <c r="B180" s="15" t="s">
        <v>52</v>
      </c>
      <c r="C180" s="16" t="s">
        <v>155</v>
      </c>
      <c r="D180" s="17" t="s">
        <v>213</v>
      </c>
      <c r="E180" s="30" t="s">
        <v>879</v>
      </c>
      <c r="F180" s="18" t="s">
        <v>436</v>
      </c>
      <c r="G180" s="18">
        <v>131.25</v>
      </c>
      <c r="H180" s="23">
        <f>[20]刘洋朔!$I$7</f>
        <v>74.8</v>
      </c>
      <c r="I180" s="23">
        <f>G180*0.25+H180*0.5</f>
        <v>70.212500000000006</v>
      </c>
      <c r="J180" s="13">
        <v>78.62</v>
      </c>
      <c r="K180" s="13" t="s">
        <v>1381</v>
      </c>
      <c r="L180" s="13"/>
      <c r="M180" s="13"/>
    </row>
    <row r="181" spans="1:13" ht="31.5" customHeight="1" x14ac:dyDescent="0.15">
      <c r="A181" s="13">
        <v>179</v>
      </c>
      <c r="B181" s="15" t="s">
        <v>52</v>
      </c>
      <c r="C181" s="16" t="s">
        <v>155</v>
      </c>
      <c r="D181" s="17" t="s">
        <v>213</v>
      </c>
      <c r="E181" s="30" t="s">
        <v>880</v>
      </c>
      <c r="F181" s="18" t="s">
        <v>437</v>
      </c>
      <c r="G181" s="18">
        <v>130.75</v>
      </c>
      <c r="H181" s="23">
        <f>[20]孙雯!$I$7</f>
        <v>72</v>
      </c>
      <c r="I181" s="23">
        <f>G181*0.25+H181*0.5</f>
        <v>68.6875</v>
      </c>
      <c r="J181" s="13">
        <v>78.62</v>
      </c>
      <c r="K181" s="13" t="s">
        <v>1380</v>
      </c>
      <c r="L181" s="13"/>
      <c r="M181" s="13"/>
    </row>
    <row r="182" spans="1:13" ht="31.5" customHeight="1" x14ac:dyDescent="0.15">
      <c r="A182" s="13">
        <v>180</v>
      </c>
      <c r="B182" s="15" t="s">
        <v>52</v>
      </c>
      <c r="C182" s="16" t="s">
        <v>155</v>
      </c>
      <c r="D182" s="17" t="s">
        <v>213</v>
      </c>
      <c r="E182" s="30" t="s">
        <v>881</v>
      </c>
      <c r="F182" s="18" t="s">
        <v>438</v>
      </c>
      <c r="G182" s="18">
        <v>118</v>
      </c>
      <c r="H182" s="23">
        <f>[20]樊雪涛!$I$7</f>
        <v>87.399999999999991</v>
      </c>
      <c r="I182" s="23">
        <f>G182*0.25+H182*0.5</f>
        <v>73.199999999999989</v>
      </c>
      <c r="J182" s="13">
        <v>78.62</v>
      </c>
      <c r="K182" s="13"/>
      <c r="L182" s="13">
        <v>1</v>
      </c>
      <c r="M182" s="13" t="s">
        <v>1380</v>
      </c>
    </row>
    <row r="183" spans="1:13" ht="31.5" customHeight="1" x14ac:dyDescent="0.15">
      <c r="A183" s="13">
        <v>181</v>
      </c>
      <c r="B183" s="15" t="s">
        <v>52</v>
      </c>
      <c r="C183" s="16" t="s">
        <v>155</v>
      </c>
      <c r="D183" s="17" t="s">
        <v>213</v>
      </c>
      <c r="E183" s="30" t="s">
        <v>882</v>
      </c>
      <c r="F183" s="18" t="s">
        <v>439</v>
      </c>
      <c r="G183" s="18">
        <v>117.5</v>
      </c>
      <c r="H183" s="23" t="s">
        <v>1410</v>
      </c>
      <c r="I183" s="23">
        <f>G183*0.25</f>
        <v>29.375</v>
      </c>
      <c r="J183" s="13">
        <v>78.62</v>
      </c>
      <c r="K183" s="13"/>
      <c r="L183" s="13"/>
      <c r="M183" s="13"/>
    </row>
    <row r="184" spans="1:13" ht="31.5" customHeight="1" x14ac:dyDescent="0.15">
      <c r="A184" s="13">
        <v>182</v>
      </c>
      <c r="B184" s="15" t="s">
        <v>52</v>
      </c>
      <c r="C184" s="16" t="s">
        <v>155</v>
      </c>
      <c r="D184" s="17" t="s">
        <v>213</v>
      </c>
      <c r="E184" s="30" t="s">
        <v>883</v>
      </c>
      <c r="F184" s="18" t="s">
        <v>440</v>
      </c>
      <c r="G184" s="18">
        <v>116</v>
      </c>
      <c r="H184" s="23">
        <f>[20]吴桐!$I$7</f>
        <v>83.199999999999989</v>
      </c>
      <c r="I184" s="23">
        <f>G184*0.25+H184*0.5</f>
        <v>70.599999999999994</v>
      </c>
      <c r="J184" s="13">
        <v>78.62</v>
      </c>
      <c r="K184" s="13"/>
      <c r="L184" s="13">
        <v>2</v>
      </c>
      <c r="M184" s="13" t="s">
        <v>1380</v>
      </c>
    </row>
    <row r="185" spans="1:13" ht="31.5" customHeight="1" x14ac:dyDescent="0.15">
      <c r="A185" s="13">
        <v>183</v>
      </c>
      <c r="B185" s="15" t="s">
        <v>53</v>
      </c>
      <c r="C185" s="16" t="s">
        <v>155</v>
      </c>
      <c r="D185" s="17" t="s">
        <v>214</v>
      </c>
      <c r="E185" s="30" t="s">
        <v>932</v>
      </c>
      <c r="F185" s="18" t="s">
        <v>441</v>
      </c>
      <c r="G185" s="18">
        <v>144.75</v>
      </c>
      <c r="H185" s="23">
        <f>[21]于悦!$I$7</f>
        <v>86.399999999999991</v>
      </c>
      <c r="I185" s="23">
        <f>G185*0.25+H185*0.5</f>
        <v>79.387499999999989</v>
      </c>
      <c r="J185" s="13">
        <v>81.05</v>
      </c>
      <c r="K185" s="13"/>
      <c r="L185" s="13">
        <v>1</v>
      </c>
      <c r="M185" s="13" t="s">
        <v>1380</v>
      </c>
    </row>
    <row r="186" spans="1:13" ht="31.5" customHeight="1" x14ac:dyDescent="0.15">
      <c r="A186" s="13">
        <v>184</v>
      </c>
      <c r="B186" s="15" t="s">
        <v>53</v>
      </c>
      <c r="C186" s="16" t="s">
        <v>155</v>
      </c>
      <c r="D186" s="17" t="s">
        <v>214</v>
      </c>
      <c r="E186" s="30" t="s">
        <v>933</v>
      </c>
      <c r="F186" s="18" t="s">
        <v>442</v>
      </c>
      <c r="G186" s="18">
        <v>142</v>
      </c>
      <c r="H186" s="23">
        <f>[21]钟陈!$I$7</f>
        <v>76.400000000000006</v>
      </c>
      <c r="I186" s="23">
        <f>G186*0.25+H186*0.5</f>
        <v>73.7</v>
      </c>
      <c r="J186" s="13">
        <v>81.05</v>
      </c>
      <c r="K186" s="13" t="s">
        <v>1380</v>
      </c>
      <c r="L186" s="13"/>
      <c r="M186" s="13"/>
    </row>
    <row r="187" spans="1:13" ht="31.5" customHeight="1" x14ac:dyDescent="0.15">
      <c r="A187" s="13">
        <v>185</v>
      </c>
      <c r="B187" s="15" t="s">
        <v>53</v>
      </c>
      <c r="C187" s="16" t="s">
        <v>155</v>
      </c>
      <c r="D187" s="17" t="s">
        <v>214</v>
      </c>
      <c r="E187" s="30" t="s">
        <v>934</v>
      </c>
      <c r="F187" s="18" t="s">
        <v>443</v>
      </c>
      <c r="G187" s="18">
        <v>140.5</v>
      </c>
      <c r="H187" s="23">
        <f>[21]李琳!$I$7</f>
        <v>81.399999999999991</v>
      </c>
      <c r="I187" s="23">
        <f>G187*0.25+H187*0.5</f>
        <v>75.824999999999989</v>
      </c>
      <c r="J187" s="13">
        <v>81.05</v>
      </c>
      <c r="K187" s="13"/>
      <c r="L187" s="13">
        <v>3</v>
      </c>
      <c r="M187" s="13" t="s">
        <v>1380</v>
      </c>
    </row>
    <row r="188" spans="1:13" ht="31.5" customHeight="1" x14ac:dyDescent="0.15">
      <c r="A188" s="13">
        <v>186</v>
      </c>
      <c r="B188" s="15" t="s">
        <v>53</v>
      </c>
      <c r="C188" s="16" t="s">
        <v>155</v>
      </c>
      <c r="D188" s="17" t="s">
        <v>214</v>
      </c>
      <c r="E188" s="30" t="s">
        <v>935</v>
      </c>
      <c r="F188" s="18" t="s">
        <v>444</v>
      </c>
      <c r="G188" s="18">
        <v>135</v>
      </c>
      <c r="H188" s="23">
        <f>[21]高飞!$I$7</f>
        <v>87.2</v>
      </c>
      <c r="I188" s="23">
        <f>G188*0.25+H188*0.5</f>
        <v>77.349999999999994</v>
      </c>
      <c r="J188" s="13">
        <v>81.05</v>
      </c>
      <c r="K188" s="13"/>
      <c r="L188" s="13">
        <v>2</v>
      </c>
      <c r="M188" s="13" t="s">
        <v>1380</v>
      </c>
    </row>
    <row r="189" spans="1:13" ht="31.5" customHeight="1" x14ac:dyDescent="0.15">
      <c r="A189" s="13">
        <v>187</v>
      </c>
      <c r="B189" s="15" t="s">
        <v>53</v>
      </c>
      <c r="C189" s="16" t="s">
        <v>155</v>
      </c>
      <c r="D189" s="17" t="s">
        <v>214</v>
      </c>
      <c r="E189" s="30" t="s">
        <v>936</v>
      </c>
      <c r="F189" s="18" t="s">
        <v>445</v>
      </c>
      <c r="G189" s="18">
        <v>131.75</v>
      </c>
      <c r="H189" s="23">
        <f>[21]石旭!$I$7</f>
        <v>78.800000000000011</v>
      </c>
      <c r="I189" s="23">
        <f>G189*0.25+H189*0.5</f>
        <v>72.337500000000006</v>
      </c>
      <c r="J189" s="13">
        <v>81.05</v>
      </c>
      <c r="K189" s="13" t="s">
        <v>1380</v>
      </c>
      <c r="L189" s="13"/>
      <c r="M189" s="13"/>
    </row>
    <row r="190" spans="1:13" ht="31.5" customHeight="1" x14ac:dyDescent="0.15">
      <c r="A190" s="13">
        <v>188</v>
      </c>
      <c r="B190" s="15" t="s">
        <v>53</v>
      </c>
      <c r="C190" s="16" t="s">
        <v>155</v>
      </c>
      <c r="D190" s="17" t="s">
        <v>214</v>
      </c>
      <c r="E190" s="30" t="s">
        <v>937</v>
      </c>
      <c r="F190" s="18" t="s">
        <v>446</v>
      </c>
      <c r="G190" s="18">
        <v>130.75</v>
      </c>
      <c r="H190" s="23">
        <f>[21]王志强!$I$7</f>
        <v>81.199999999999989</v>
      </c>
      <c r="I190" s="23">
        <f>G190*0.25+H190*0.5</f>
        <v>73.287499999999994</v>
      </c>
      <c r="J190" s="13">
        <v>81.05</v>
      </c>
      <c r="K190" s="13"/>
      <c r="L190" s="13">
        <v>6</v>
      </c>
      <c r="M190" s="13"/>
    </row>
    <row r="191" spans="1:13" ht="31.5" customHeight="1" x14ac:dyDescent="0.15">
      <c r="A191" s="13">
        <v>189</v>
      </c>
      <c r="B191" s="15" t="s">
        <v>53</v>
      </c>
      <c r="C191" s="16" t="s">
        <v>155</v>
      </c>
      <c r="D191" s="17" t="s">
        <v>214</v>
      </c>
      <c r="E191" s="30" t="s">
        <v>938</v>
      </c>
      <c r="F191" s="18" t="s">
        <v>447</v>
      </c>
      <c r="G191" s="18">
        <v>129.5</v>
      </c>
      <c r="H191" s="23">
        <f>[21]赵梦!$I$7</f>
        <v>82.799999999999983</v>
      </c>
      <c r="I191" s="23">
        <f>G191*0.25+H191*0.5</f>
        <v>73.774999999999991</v>
      </c>
      <c r="J191" s="13">
        <v>81.05</v>
      </c>
      <c r="K191" s="13"/>
      <c r="L191" s="13">
        <v>4</v>
      </c>
      <c r="M191" s="13" t="s">
        <v>1380</v>
      </c>
    </row>
    <row r="192" spans="1:13" ht="31.5" customHeight="1" x14ac:dyDescent="0.15">
      <c r="A192" s="13">
        <v>190</v>
      </c>
      <c r="B192" s="15" t="s">
        <v>53</v>
      </c>
      <c r="C192" s="16" t="s">
        <v>155</v>
      </c>
      <c r="D192" s="17" t="s">
        <v>214</v>
      </c>
      <c r="E192" s="30" t="s">
        <v>939</v>
      </c>
      <c r="F192" s="18" t="s">
        <v>448</v>
      </c>
      <c r="G192" s="18">
        <v>127.75</v>
      </c>
      <c r="H192" s="23">
        <f>[21]黄佶!$I$7</f>
        <v>83.6</v>
      </c>
      <c r="I192" s="23">
        <f>G192*0.25+H192*0.5</f>
        <v>73.737499999999997</v>
      </c>
      <c r="J192" s="13">
        <v>81.05</v>
      </c>
      <c r="K192" s="13"/>
      <c r="L192" s="13">
        <v>5</v>
      </c>
      <c r="M192" s="13"/>
    </row>
    <row r="193" spans="1:13" ht="31.5" customHeight="1" x14ac:dyDescent="0.15">
      <c r="A193" s="13">
        <v>191</v>
      </c>
      <c r="B193" s="15" t="s">
        <v>53</v>
      </c>
      <c r="C193" s="16" t="s">
        <v>155</v>
      </c>
      <c r="D193" s="17" t="s">
        <v>214</v>
      </c>
      <c r="E193" s="30" t="s">
        <v>940</v>
      </c>
      <c r="F193" s="18" t="s">
        <v>449</v>
      </c>
      <c r="G193" s="18">
        <v>125.25</v>
      </c>
      <c r="H193" s="23">
        <f>[21]王曼!$I$7</f>
        <v>78</v>
      </c>
      <c r="I193" s="23">
        <f>G193*0.25+H193*0.5</f>
        <v>70.3125</v>
      </c>
      <c r="J193" s="13">
        <v>81.05</v>
      </c>
      <c r="K193" s="13" t="s">
        <v>1380</v>
      </c>
      <c r="L193" s="13"/>
      <c r="M193" s="13"/>
    </row>
    <row r="194" spans="1:13" ht="31.5" customHeight="1" x14ac:dyDescent="0.15">
      <c r="A194" s="13">
        <v>192</v>
      </c>
      <c r="B194" s="15" t="s">
        <v>53</v>
      </c>
      <c r="C194" s="16" t="s">
        <v>155</v>
      </c>
      <c r="D194" s="17" t="s">
        <v>214</v>
      </c>
      <c r="E194" s="30" t="s">
        <v>941</v>
      </c>
      <c r="F194" s="18" t="s">
        <v>450</v>
      </c>
      <c r="G194" s="18">
        <v>120.5</v>
      </c>
      <c r="H194" s="23" t="s">
        <v>1406</v>
      </c>
      <c r="I194" s="23">
        <f>G194*0.25</f>
        <v>30.125</v>
      </c>
      <c r="J194" s="13">
        <v>81.05</v>
      </c>
      <c r="K194" s="13"/>
      <c r="L194" s="13"/>
      <c r="M194" s="13"/>
    </row>
    <row r="195" spans="1:13" ht="31.5" customHeight="1" x14ac:dyDescent="0.15">
      <c r="A195" s="13">
        <v>193</v>
      </c>
      <c r="B195" s="19" t="s">
        <v>53</v>
      </c>
      <c r="C195" s="16" t="s">
        <v>155</v>
      </c>
      <c r="D195" s="16" t="s">
        <v>214</v>
      </c>
      <c r="E195" s="25" t="s">
        <v>942</v>
      </c>
      <c r="F195" s="20" t="s">
        <v>451</v>
      </c>
      <c r="G195" s="20">
        <v>132.5</v>
      </c>
      <c r="H195" s="23">
        <f>[21]周宇莎!$I$7</f>
        <v>79.2</v>
      </c>
      <c r="I195" s="23">
        <f>G195*0.25+H195*0.5</f>
        <v>72.724999999999994</v>
      </c>
      <c r="J195" s="13">
        <v>81.05</v>
      </c>
      <c r="K195" s="13" t="s">
        <v>1380</v>
      </c>
      <c r="L195" s="13"/>
      <c r="M195" s="13"/>
    </row>
    <row r="196" spans="1:13" ht="31.5" customHeight="1" x14ac:dyDescent="0.15">
      <c r="A196" s="13">
        <v>194</v>
      </c>
      <c r="B196" s="19" t="s">
        <v>53</v>
      </c>
      <c r="C196" s="16" t="s">
        <v>155</v>
      </c>
      <c r="D196" s="16" t="s">
        <v>214</v>
      </c>
      <c r="E196" s="25" t="s">
        <v>943</v>
      </c>
      <c r="F196" s="20" t="s">
        <v>452</v>
      </c>
      <c r="G196" s="20">
        <v>129</v>
      </c>
      <c r="H196" s="23">
        <f>[21]范诗敏!$I$7</f>
        <v>76.600000000000009</v>
      </c>
      <c r="I196" s="23">
        <f>G196*0.25+H196*0.5</f>
        <v>70.550000000000011</v>
      </c>
      <c r="J196" s="13">
        <v>81.05</v>
      </c>
      <c r="K196" s="13" t="s">
        <v>1380</v>
      </c>
      <c r="L196" s="13"/>
      <c r="M196" s="13"/>
    </row>
    <row r="197" spans="1:13" ht="31.5" customHeight="1" x14ac:dyDescent="0.15">
      <c r="A197" s="13">
        <v>195</v>
      </c>
      <c r="B197" s="15" t="s">
        <v>54</v>
      </c>
      <c r="C197" s="16" t="s">
        <v>155</v>
      </c>
      <c r="D197" s="17" t="s">
        <v>212</v>
      </c>
      <c r="E197" s="30" t="s">
        <v>1231</v>
      </c>
      <c r="F197" s="18" t="s">
        <v>453</v>
      </c>
      <c r="G197" s="18">
        <v>163</v>
      </c>
      <c r="H197" s="23">
        <f>[22]张苗!$I$7</f>
        <v>81.400000000000006</v>
      </c>
      <c r="I197" s="23">
        <f>G197*0.25+H197*0.5</f>
        <v>81.45</v>
      </c>
      <c r="J197" s="26">
        <v>79.98</v>
      </c>
      <c r="K197" s="13"/>
      <c r="L197" s="13">
        <v>1</v>
      </c>
      <c r="M197" s="13" t="s">
        <v>1381</v>
      </c>
    </row>
    <row r="198" spans="1:13" ht="31.5" customHeight="1" x14ac:dyDescent="0.15">
      <c r="A198" s="13">
        <v>196</v>
      </c>
      <c r="B198" s="15" t="s">
        <v>54</v>
      </c>
      <c r="C198" s="16" t="s">
        <v>155</v>
      </c>
      <c r="D198" s="17" t="s">
        <v>212</v>
      </c>
      <c r="E198" s="30" t="s">
        <v>1232</v>
      </c>
      <c r="F198" s="18" t="s">
        <v>454</v>
      </c>
      <c r="G198" s="18">
        <v>138.5</v>
      </c>
      <c r="H198" s="23">
        <f>[22]张迪!$I$7</f>
        <v>72</v>
      </c>
      <c r="I198" s="23">
        <f>G198*0.25+H198*0.5</f>
        <v>70.625</v>
      </c>
      <c r="J198" s="26">
        <v>79.98</v>
      </c>
      <c r="K198" s="13" t="s">
        <v>1381</v>
      </c>
      <c r="L198" s="13"/>
      <c r="M198" s="13"/>
    </row>
    <row r="199" spans="1:13" ht="31.5" customHeight="1" x14ac:dyDescent="0.15">
      <c r="A199" s="13">
        <v>197</v>
      </c>
      <c r="B199" s="15" t="s">
        <v>54</v>
      </c>
      <c r="C199" s="16" t="s">
        <v>155</v>
      </c>
      <c r="D199" s="17" t="s">
        <v>212</v>
      </c>
      <c r="E199" s="30" t="s">
        <v>1233</v>
      </c>
      <c r="F199" s="18" t="s">
        <v>455</v>
      </c>
      <c r="G199" s="18">
        <v>131.25</v>
      </c>
      <c r="H199" s="23" t="s">
        <v>1410</v>
      </c>
      <c r="I199" s="23">
        <f>G199*0.25</f>
        <v>32.8125</v>
      </c>
      <c r="J199" s="26">
        <v>79.98</v>
      </c>
      <c r="K199" s="13"/>
      <c r="L199" s="13"/>
      <c r="M199" s="13"/>
    </row>
    <row r="200" spans="1:13" ht="31.5" customHeight="1" x14ac:dyDescent="0.15">
      <c r="A200" s="13">
        <v>198</v>
      </c>
      <c r="B200" s="15" t="s">
        <v>54</v>
      </c>
      <c r="C200" s="16" t="s">
        <v>155</v>
      </c>
      <c r="D200" s="17" t="s">
        <v>212</v>
      </c>
      <c r="E200" s="30" t="s">
        <v>1234</v>
      </c>
      <c r="F200" s="18" t="s">
        <v>456</v>
      </c>
      <c r="G200" s="18">
        <v>130.75</v>
      </c>
      <c r="H200" s="23">
        <f>[22]徐丽亚!$I$7</f>
        <v>91.4</v>
      </c>
      <c r="I200" s="23">
        <f>G200*0.25+H200*0.5</f>
        <v>78.387500000000003</v>
      </c>
      <c r="J200" s="26">
        <v>79.98</v>
      </c>
      <c r="K200" s="13"/>
      <c r="L200" s="13">
        <v>2</v>
      </c>
      <c r="M200" s="13" t="s">
        <v>1381</v>
      </c>
    </row>
    <row r="201" spans="1:13" ht="31.5" customHeight="1" x14ac:dyDescent="0.15">
      <c r="A201" s="13">
        <v>199</v>
      </c>
      <c r="B201" s="15" t="s">
        <v>54</v>
      </c>
      <c r="C201" s="16" t="s">
        <v>155</v>
      </c>
      <c r="D201" s="17" t="s">
        <v>212</v>
      </c>
      <c r="E201" s="30" t="s">
        <v>1235</v>
      </c>
      <c r="F201" s="18" t="s">
        <v>457</v>
      </c>
      <c r="G201" s="18">
        <v>130.25</v>
      </c>
      <c r="H201" s="23">
        <f>[22]李峥!$I$7</f>
        <v>77.399999999999991</v>
      </c>
      <c r="I201" s="23">
        <f>G201*0.25+H201*0.5</f>
        <v>71.262499999999989</v>
      </c>
      <c r="J201" s="26">
        <v>79.98</v>
      </c>
      <c r="K201" s="13" t="s">
        <v>1381</v>
      </c>
      <c r="L201" s="13"/>
      <c r="M201" s="13"/>
    </row>
    <row r="202" spans="1:13" ht="31.5" customHeight="1" x14ac:dyDescent="0.15">
      <c r="A202" s="13">
        <v>200</v>
      </c>
      <c r="B202" s="15" t="s">
        <v>54</v>
      </c>
      <c r="C202" s="16" t="s">
        <v>155</v>
      </c>
      <c r="D202" s="17" t="s">
        <v>212</v>
      </c>
      <c r="E202" s="30" t="s">
        <v>1236</v>
      </c>
      <c r="F202" s="18" t="s">
        <v>458</v>
      </c>
      <c r="G202" s="18">
        <v>130</v>
      </c>
      <c r="H202" s="23">
        <f>[22]曹宝平!$I$7</f>
        <v>72.8</v>
      </c>
      <c r="I202" s="23">
        <f>G202*0.25+H202*0.5</f>
        <v>68.900000000000006</v>
      </c>
      <c r="J202" s="26">
        <v>79.98</v>
      </c>
      <c r="K202" s="13" t="s">
        <v>1381</v>
      </c>
      <c r="L202" s="13"/>
      <c r="M202" s="13"/>
    </row>
    <row r="203" spans="1:13" ht="31.5" customHeight="1" x14ac:dyDescent="0.15">
      <c r="A203" s="13">
        <v>201</v>
      </c>
      <c r="B203" s="15" t="s">
        <v>54</v>
      </c>
      <c r="C203" s="16" t="s">
        <v>155</v>
      </c>
      <c r="D203" s="17" t="s">
        <v>212</v>
      </c>
      <c r="E203" s="30" t="s">
        <v>1237</v>
      </c>
      <c r="F203" s="18" t="s">
        <v>459</v>
      </c>
      <c r="G203" s="18">
        <v>128.75</v>
      </c>
      <c r="H203" s="23">
        <f>[22]杜海乐!$I$7</f>
        <v>91.399999999999991</v>
      </c>
      <c r="I203" s="23">
        <f>G203*0.25+H203*0.5</f>
        <v>77.887499999999989</v>
      </c>
      <c r="J203" s="26">
        <v>79.98</v>
      </c>
      <c r="K203" s="13"/>
      <c r="L203" s="13">
        <v>3</v>
      </c>
      <c r="M203" s="13" t="s">
        <v>1381</v>
      </c>
    </row>
    <row r="204" spans="1:13" ht="31.5" customHeight="1" x14ac:dyDescent="0.15">
      <c r="A204" s="13">
        <v>202</v>
      </c>
      <c r="B204" s="15" t="s">
        <v>54</v>
      </c>
      <c r="C204" s="16" t="s">
        <v>155</v>
      </c>
      <c r="D204" s="17" t="s">
        <v>212</v>
      </c>
      <c r="E204" s="30" t="s">
        <v>1238</v>
      </c>
      <c r="F204" s="18" t="s">
        <v>460</v>
      </c>
      <c r="G204" s="18">
        <v>128.75</v>
      </c>
      <c r="H204" s="23">
        <f>[22]王子琦!$I$7</f>
        <v>85.2</v>
      </c>
      <c r="I204" s="23">
        <f>G204*0.25+H204*0.5</f>
        <v>74.787499999999994</v>
      </c>
      <c r="J204" s="26">
        <v>79.98</v>
      </c>
      <c r="K204" s="13"/>
      <c r="L204" s="13">
        <v>5</v>
      </c>
      <c r="M204" s="13"/>
    </row>
    <row r="205" spans="1:13" ht="31.5" customHeight="1" x14ac:dyDescent="0.15">
      <c r="A205" s="13">
        <v>203</v>
      </c>
      <c r="B205" s="15" t="s">
        <v>54</v>
      </c>
      <c r="C205" s="16" t="s">
        <v>155</v>
      </c>
      <c r="D205" s="17" t="s">
        <v>212</v>
      </c>
      <c r="E205" s="30" t="s">
        <v>1239</v>
      </c>
      <c r="F205" s="18" t="s">
        <v>461</v>
      </c>
      <c r="G205" s="18">
        <v>126.5</v>
      </c>
      <c r="H205" s="23">
        <f>[22]李谦!$I$7</f>
        <v>73.600000000000009</v>
      </c>
      <c r="I205" s="23">
        <f>G205*0.25+H205*0.5</f>
        <v>68.425000000000011</v>
      </c>
      <c r="J205" s="26">
        <v>79.98</v>
      </c>
      <c r="K205" s="13" t="s">
        <v>1381</v>
      </c>
      <c r="L205" s="13"/>
      <c r="M205" s="13"/>
    </row>
    <row r="206" spans="1:13" ht="31.5" customHeight="1" x14ac:dyDescent="0.15">
      <c r="A206" s="13">
        <v>204</v>
      </c>
      <c r="B206" s="15" t="s">
        <v>54</v>
      </c>
      <c r="C206" s="16" t="s">
        <v>155</v>
      </c>
      <c r="D206" s="17" t="s">
        <v>212</v>
      </c>
      <c r="E206" s="30" t="s">
        <v>1240</v>
      </c>
      <c r="F206" s="18" t="s">
        <v>462</v>
      </c>
      <c r="G206" s="18">
        <v>124.5</v>
      </c>
      <c r="H206" s="23">
        <f>[22]申小丽!$I$7</f>
        <v>87.4</v>
      </c>
      <c r="I206" s="23">
        <f>G206*0.25+H206*0.5</f>
        <v>74.825000000000003</v>
      </c>
      <c r="J206" s="26">
        <v>79.98</v>
      </c>
      <c r="K206" s="13"/>
      <c r="L206" s="13">
        <v>4</v>
      </c>
      <c r="M206" s="13" t="s">
        <v>1381</v>
      </c>
    </row>
    <row r="207" spans="1:13" ht="31.5" customHeight="1" x14ac:dyDescent="0.15">
      <c r="A207" s="13">
        <v>205</v>
      </c>
      <c r="B207" s="15" t="s">
        <v>54</v>
      </c>
      <c r="C207" s="16" t="s">
        <v>155</v>
      </c>
      <c r="D207" s="17" t="s">
        <v>212</v>
      </c>
      <c r="E207" s="30" t="s">
        <v>1241</v>
      </c>
      <c r="F207" s="18" t="s">
        <v>463</v>
      </c>
      <c r="G207" s="18">
        <v>124.25</v>
      </c>
      <c r="H207" s="23">
        <f>[22]李艳娜!$I$7</f>
        <v>73</v>
      </c>
      <c r="I207" s="23">
        <f>G207*0.25+H207*0.5</f>
        <v>67.5625</v>
      </c>
      <c r="J207" s="26">
        <v>79.98</v>
      </c>
      <c r="K207" s="13" t="s">
        <v>1381</v>
      </c>
      <c r="L207" s="13"/>
      <c r="M207" s="13"/>
    </row>
    <row r="208" spans="1:13" ht="31.5" customHeight="1" x14ac:dyDescent="0.15">
      <c r="A208" s="13">
        <v>206</v>
      </c>
      <c r="B208" s="15" t="s">
        <v>54</v>
      </c>
      <c r="C208" s="16" t="s">
        <v>155</v>
      </c>
      <c r="D208" s="17" t="s">
        <v>212</v>
      </c>
      <c r="E208" s="30" t="s">
        <v>1242</v>
      </c>
      <c r="F208" s="18" t="s">
        <v>464</v>
      </c>
      <c r="G208" s="18">
        <v>124</v>
      </c>
      <c r="H208" s="23">
        <f>[22]刘丹丹!$I$7</f>
        <v>74.200000000000017</v>
      </c>
      <c r="I208" s="23">
        <f>G208*0.25+H208*0.5</f>
        <v>68.100000000000009</v>
      </c>
      <c r="J208" s="26">
        <v>79.98</v>
      </c>
      <c r="K208" s="13" t="s">
        <v>1381</v>
      </c>
      <c r="L208" s="13"/>
      <c r="M208" s="13"/>
    </row>
    <row r="209" spans="1:13" ht="31.5" customHeight="1" x14ac:dyDescent="0.15">
      <c r="A209" s="13">
        <v>207</v>
      </c>
      <c r="B209" s="15" t="s">
        <v>55</v>
      </c>
      <c r="C209" s="16" t="s">
        <v>155</v>
      </c>
      <c r="D209" s="17" t="s">
        <v>212</v>
      </c>
      <c r="E209" s="30" t="s">
        <v>1243</v>
      </c>
      <c r="F209" s="18" t="s">
        <v>465</v>
      </c>
      <c r="G209" s="18">
        <v>124.5</v>
      </c>
      <c r="H209" s="23">
        <f>[22]晏宇涵!$I$7</f>
        <v>87.399999999999991</v>
      </c>
      <c r="I209" s="23">
        <f>G209*0.25+H209*0.5</f>
        <v>74.824999999999989</v>
      </c>
      <c r="J209" s="26">
        <v>79.98</v>
      </c>
      <c r="K209" s="13"/>
      <c r="L209" s="13">
        <v>1</v>
      </c>
      <c r="M209" s="13" t="s">
        <v>1381</v>
      </c>
    </row>
    <row r="210" spans="1:13" ht="31.5" customHeight="1" x14ac:dyDescent="0.15">
      <c r="A210" s="13">
        <v>208</v>
      </c>
      <c r="B210" s="19" t="s">
        <v>55</v>
      </c>
      <c r="C210" s="16" t="s">
        <v>155</v>
      </c>
      <c r="D210" s="16" t="s">
        <v>212</v>
      </c>
      <c r="E210" s="25" t="s">
        <v>1244</v>
      </c>
      <c r="F210" s="20" t="s">
        <v>466</v>
      </c>
      <c r="G210" s="20">
        <v>118</v>
      </c>
      <c r="H210" s="23">
        <f>[22]赵晨!$I$7</f>
        <v>72.600000000000009</v>
      </c>
      <c r="I210" s="23">
        <f>G210*0.25+H210*0.5</f>
        <v>65.800000000000011</v>
      </c>
      <c r="J210" s="26">
        <v>79.98</v>
      </c>
      <c r="K210" s="13" t="s">
        <v>1381</v>
      </c>
      <c r="L210" s="13"/>
      <c r="M210" s="13"/>
    </row>
    <row r="211" spans="1:13" ht="31.5" customHeight="1" x14ac:dyDescent="0.15">
      <c r="A211" s="13">
        <v>209</v>
      </c>
      <c r="B211" s="15" t="s">
        <v>56</v>
      </c>
      <c r="C211" s="16" t="s">
        <v>155</v>
      </c>
      <c r="D211" s="17" t="s">
        <v>213</v>
      </c>
      <c r="E211" s="30" t="s">
        <v>863</v>
      </c>
      <c r="F211" s="18" t="s">
        <v>467</v>
      </c>
      <c r="G211" s="18">
        <v>133</v>
      </c>
      <c r="H211" s="23">
        <f>[23]张欣奕!$I$7</f>
        <v>87.999999999999986</v>
      </c>
      <c r="I211" s="23">
        <f>G211*0.25+H211*0.5</f>
        <v>77.25</v>
      </c>
      <c r="J211" s="13">
        <v>79.84</v>
      </c>
      <c r="K211" s="13"/>
      <c r="L211" s="13">
        <v>1</v>
      </c>
      <c r="M211" s="13" t="s">
        <v>1380</v>
      </c>
    </row>
    <row r="212" spans="1:13" ht="31.5" customHeight="1" x14ac:dyDescent="0.15">
      <c r="A212" s="13">
        <v>210</v>
      </c>
      <c r="B212" s="15" t="s">
        <v>56</v>
      </c>
      <c r="C212" s="16" t="s">
        <v>155</v>
      </c>
      <c r="D212" s="17" t="s">
        <v>213</v>
      </c>
      <c r="E212" s="30" t="s">
        <v>864</v>
      </c>
      <c r="F212" s="18" t="s">
        <v>468</v>
      </c>
      <c r="G212" s="18">
        <v>132</v>
      </c>
      <c r="H212" s="23">
        <f>[23]王晓芝!$I$7</f>
        <v>85.8</v>
      </c>
      <c r="I212" s="23">
        <f>G212*0.25+H212*0.5</f>
        <v>75.900000000000006</v>
      </c>
      <c r="J212" s="13">
        <v>79.84</v>
      </c>
      <c r="K212" s="13"/>
      <c r="L212" s="13">
        <v>2</v>
      </c>
      <c r="M212" s="13" t="s">
        <v>1380</v>
      </c>
    </row>
    <row r="213" spans="1:13" ht="31.5" customHeight="1" x14ac:dyDescent="0.15">
      <c r="A213" s="13">
        <v>211</v>
      </c>
      <c r="B213" s="15" t="s">
        <v>56</v>
      </c>
      <c r="C213" s="16" t="s">
        <v>155</v>
      </c>
      <c r="D213" s="17" t="s">
        <v>213</v>
      </c>
      <c r="E213" s="30" t="s">
        <v>865</v>
      </c>
      <c r="F213" s="18" t="s">
        <v>469</v>
      </c>
      <c r="G213" s="18">
        <v>124.75</v>
      </c>
      <c r="H213" s="23">
        <f>[23]潘海月!$I$7</f>
        <v>78</v>
      </c>
      <c r="I213" s="23">
        <f>G213*0.25+H213*0.5</f>
        <v>70.1875</v>
      </c>
      <c r="J213" s="13">
        <v>79.84</v>
      </c>
      <c r="K213" s="13" t="s">
        <v>1380</v>
      </c>
      <c r="L213" s="13"/>
      <c r="M213" s="13"/>
    </row>
    <row r="214" spans="1:13" ht="31.5" customHeight="1" x14ac:dyDescent="0.15">
      <c r="A214" s="13">
        <v>212</v>
      </c>
      <c r="B214" s="19" t="s">
        <v>56</v>
      </c>
      <c r="C214" s="16" t="s">
        <v>155</v>
      </c>
      <c r="D214" s="16" t="s">
        <v>213</v>
      </c>
      <c r="E214" s="25" t="s">
        <v>866</v>
      </c>
      <c r="F214" s="20" t="s">
        <v>470</v>
      </c>
      <c r="G214" s="20">
        <v>135</v>
      </c>
      <c r="H214" s="23">
        <f>[23]孙艳春!$I$7</f>
        <v>80.8</v>
      </c>
      <c r="I214" s="23">
        <f>G214*0.25+H214*0.5</f>
        <v>74.150000000000006</v>
      </c>
      <c r="J214" s="13">
        <v>79.84</v>
      </c>
      <c r="K214" s="13"/>
      <c r="L214" s="13">
        <v>4</v>
      </c>
      <c r="M214" s="13" t="s">
        <v>1380</v>
      </c>
    </row>
    <row r="215" spans="1:13" ht="31.5" customHeight="1" x14ac:dyDescent="0.15">
      <c r="A215" s="13">
        <v>213</v>
      </c>
      <c r="B215" s="19" t="s">
        <v>56</v>
      </c>
      <c r="C215" s="16" t="s">
        <v>155</v>
      </c>
      <c r="D215" s="16" t="s">
        <v>213</v>
      </c>
      <c r="E215" s="25" t="s">
        <v>867</v>
      </c>
      <c r="F215" s="20" t="s">
        <v>471</v>
      </c>
      <c r="G215" s="20">
        <v>130.25</v>
      </c>
      <c r="H215" s="23">
        <f>[23]王轲!$I$7</f>
        <v>81.600000000000009</v>
      </c>
      <c r="I215" s="23">
        <f>G215*0.25+H215*0.5</f>
        <v>73.362500000000011</v>
      </c>
      <c r="J215" s="13">
        <v>79.84</v>
      </c>
      <c r="K215" s="13"/>
      <c r="L215" s="13">
        <v>5</v>
      </c>
      <c r="M215" s="13"/>
    </row>
    <row r="216" spans="1:13" ht="31.5" customHeight="1" x14ac:dyDescent="0.15">
      <c r="A216" s="13">
        <v>214</v>
      </c>
      <c r="B216" s="19" t="s">
        <v>56</v>
      </c>
      <c r="C216" s="16" t="s">
        <v>155</v>
      </c>
      <c r="D216" s="16" t="s">
        <v>213</v>
      </c>
      <c r="E216" s="25" t="s">
        <v>868</v>
      </c>
      <c r="F216" s="20" t="s">
        <v>472</v>
      </c>
      <c r="G216" s="20">
        <v>129</v>
      </c>
      <c r="H216" s="23">
        <f>[23]孙雪枫!$I$7</f>
        <v>85.199999999999989</v>
      </c>
      <c r="I216" s="23">
        <f>G216*0.25+H216*0.5</f>
        <v>74.849999999999994</v>
      </c>
      <c r="J216" s="13">
        <v>79.84</v>
      </c>
      <c r="K216" s="13"/>
      <c r="L216" s="13">
        <v>3</v>
      </c>
      <c r="M216" s="13" t="s">
        <v>1380</v>
      </c>
    </row>
    <row r="217" spans="1:13" ht="31.5" customHeight="1" x14ac:dyDescent="0.15">
      <c r="A217" s="13">
        <v>215</v>
      </c>
      <c r="B217" s="15" t="s">
        <v>57</v>
      </c>
      <c r="C217" s="16" t="s">
        <v>155</v>
      </c>
      <c r="D217" s="17" t="s">
        <v>214</v>
      </c>
      <c r="E217" s="30" t="s">
        <v>1368</v>
      </c>
      <c r="F217" s="18" t="s">
        <v>473</v>
      </c>
      <c r="G217" s="18">
        <v>139</v>
      </c>
      <c r="H217" s="23">
        <f>[24]李辛未!$I$7</f>
        <v>85.8</v>
      </c>
      <c r="I217" s="23">
        <f>G217*0.25+H217*0.5</f>
        <v>77.650000000000006</v>
      </c>
      <c r="J217" s="13"/>
      <c r="K217" s="13"/>
      <c r="L217" s="13">
        <v>2</v>
      </c>
      <c r="M217" s="13" t="s">
        <v>1407</v>
      </c>
    </row>
    <row r="218" spans="1:13" ht="31.5" customHeight="1" x14ac:dyDescent="0.15">
      <c r="A218" s="13">
        <v>216</v>
      </c>
      <c r="B218" s="15" t="s">
        <v>57</v>
      </c>
      <c r="C218" s="16" t="s">
        <v>155</v>
      </c>
      <c r="D218" s="17" t="s">
        <v>214</v>
      </c>
      <c r="E218" s="30" t="s">
        <v>1369</v>
      </c>
      <c r="F218" s="18" t="s">
        <v>474</v>
      </c>
      <c r="G218" s="18">
        <v>137</v>
      </c>
      <c r="H218" s="23">
        <f>[24]董子畅!$I$7</f>
        <v>86.4</v>
      </c>
      <c r="I218" s="23">
        <f>G218*0.25+H218*0.5</f>
        <v>77.45</v>
      </c>
      <c r="J218" s="13"/>
      <c r="K218" s="13"/>
      <c r="L218" s="13">
        <v>3</v>
      </c>
      <c r="M218" s="13" t="s">
        <v>1409</v>
      </c>
    </row>
    <row r="219" spans="1:13" ht="31.5" customHeight="1" x14ac:dyDescent="0.15">
      <c r="A219" s="13">
        <v>217</v>
      </c>
      <c r="B219" s="15" t="s">
        <v>57</v>
      </c>
      <c r="C219" s="16" t="s">
        <v>155</v>
      </c>
      <c r="D219" s="17" t="s">
        <v>214</v>
      </c>
      <c r="E219" s="30" t="s">
        <v>1370</v>
      </c>
      <c r="F219" s="18" t="s">
        <v>475</v>
      </c>
      <c r="G219" s="18">
        <v>128.25</v>
      </c>
      <c r="H219" s="23">
        <f>[24]田利!$I$7</f>
        <v>69.999999999999986</v>
      </c>
      <c r="I219" s="23">
        <f>G219*0.25+H219*0.5</f>
        <v>67.0625</v>
      </c>
      <c r="J219" s="13"/>
      <c r="K219" s="13"/>
      <c r="L219" s="13">
        <v>9</v>
      </c>
      <c r="M219" s="13"/>
    </row>
    <row r="220" spans="1:13" ht="31.5" customHeight="1" x14ac:dyDescent="0.15">
      <c r="A220" s="13">
        <v>218</v>
      </c>
      <c r="B220" s="15" t="s">
        <v>57</v>
      </c>
      <c r="C220" s="16" t="s">
        <v>155</v>
      </c>
      <c r="D220" s="17" t="s">
        <v>214</v>
      </c>
      <c r="E220" s="30" t="s">
        <v>1371</v>
      </c>
      <c r="F220" s="18" t="s">
        <v>476</v>
      </c>
      <c r="G220" s="18">
        <v>121.25</v>
      </c>
      <c r="H220" s="23">
        <f>[24]沈秋实!$I$7</f>
        <v>70.400000000000006</v>
      </c>
      <c r="I220" s="23">
        <f>G220*0.25+H220*0.5</f>
        <v>65.512500000000003</v>
      </c>
      <c r="J220" s="13"/>
      <c r="K220" s="13"/>
      <c r="L220" s="13">
        <v>10</v>
      </c>
      <c r="M220" s="13"/>
    </row>
    <row r="221" spans="1:13" ht="31.5" customHeight="1" x14ac:dyDescent="0.15">
      <c r="A221" s="13">
        <v>219</v>
      </c>
      <c r="B221" s="15" t="s">
        <v>57</v>
      </c>
      <c r="C221" s="16" t="s">
        <v>155</v>
      </c>
      <c r="D221" s="17" t="s">
        <v>214</v>
      </c>
      <c r="E221" s="30" t="s">
        <v>1372</v>
      </c>
      <c r="F221" s="18" t="s">
        <v>477</v>
      </c>
      <c r="G221" s="18">
        <v>121</v>
      </c>
      <c r="H221" s="23">
        <f>[24]常晓蕊!$I$7</f>
        <v>70</v>
      </c>
      <c r="I221" s="23">
        <f>G221*0.25+H221*0.5</f>
        <v>65.25</v>
      </c>
      <c r="J221" s="13"/>
      <c r="K221" s="13"/>
      <c r="L221" s="13">
        <v>11</v>
      </c>
      <c r="M221" s="13"/>
    </row>
    <row r="222" spans="1:13" ht="31.5" customHeight="1" x14ac:dyDescent="0.15">
      <c r="A222" s="13">
        <v>220</v>
      </c>
      <c r="B222" s="15" t="s">
        <v>57</v>
      </c>
      <c r="C222" s="16" t="s">
        <v>155</v>
      </c>
      <c r="D222" s="17" t="s">
        <v>214</v>
      </c>
      <c r="E222" s="30" t="s">
        <v>1373</v>
      </c>
      <c r="F222" s="18" t="s">
        <v>478</v>
      </c>
      <c r="G222" s="18">
        <v>119.25</v>
      </c>
      <c r="H222" s="23">
        <f>[24]刘祎琳!$I$7</f>
        <v>74.8</v>
      </c>
      <c r="I222" s="23">
        <f>G222*0.25+H222*0.5</f>
        <v>67.212500000000006</v>
      </c>
      <c r="J222" s="13"/>
      <c r="K222" s="13"/>
      <c r="L222" s="13">
        <v>8</v>
      </c>
      <c r="M222" s="13"/>
    </row>
    <row r="223" spans="1:13" ht="31.5" customHeight="1" x14ac:dyDescent="0.15">
      <c r="A223" s="13">
        <v>221</v>
      </c>
      <c r="B223" s="15" t="s">
        <v>57</v>
      </c>
      <c r="C223" s="16" t="s">
        <v>155</v>
      </c>
      <c r="D223" s="17" t="s">
        <v>214</v>
      </c>
      <c r="E223" s="30" t="s">
        <v>1374</v>
      </c>
      <c r="F223" s="18" t="s">
        <v>479</v>
      </c>
      <c r="G223" s="18">
        <v>118.75</v>
      </c>
      <c r="H223" s="23">
        <f>[24]焦静!$I$7</f>
        <v>88</v>
      </c>
      <c r="I223" s="23">
        <f>G223*0.25+H223*0.5</f>
        <v>73.6875</v>
      </c>
      <c r="J223" s="13"/>
      <c r="K223" s="13"/>
      <c r="L223" s="13">
        <v>5</v>
      </c>
      <c r="M223" s="13"/>
    </row>
    <row r="224" spans="1:13" ht="31.5" customHeight="1" x14ac:dyDescent="0.15">
      <c r="A224" s="13">
        <v>222</v>
      </c>
      <c r="B224" s="15" t="s">
        <v>57</v>
      </c>
      <c r="C224" s="16" t="s">
        <v>155</v>
      </c>
      <c r="D224" s="17" t="s">
        <v>214</v>
      </c>
      <c r="E224" s="30" t="s">
        <v>1375</v>
      </c>
      <c r="F224" s="18" t="s">
        <v>480</v>
      </c>
      <c r="G224" s="18">
        <v>111.75</v>
      </c>
      <c r="H224" s="23">
        <f>[24]周庭延!$I$7</f>
        <v>72.599999999999994</v>
      </c>
      <c r="I224" s="23">
        <f>G224*0.25+H224*0.5</f>
        <v>64.237499999999997</v>
      </c>
      <c r="J224" s="13"/>
      <c r="K224" s="13"/>
      <c r="L224" s="13">
        <v>12</v>
      </c>
      <c r="M224" s="13"/>
    </row>
    <row r="225" spans="1:13" ht="31.5" customHeight="1" x14ac:dyDescent="0.15">
      <c r="A225" s="13">
        <v>223</v>
      </c>
      <c r="B225" s="19" t="s">
        <v>57</v>
      </c>
      <c r="C225" s="16" t="s">
        <v>155</v>
      </c>
      <c r="D225" s="16" t="s">
        <v>214</v>
      </c>
      <c r="E225" s="25" t="s">
        <v>1376</v>
      </c>
      <c r="F225" s="20" t="s">
        <v>481</v>
      </c>
      <c r="G225" s="20">
        <v>138.75</v>
      </c>
      <c r="H225" s="23">
        <f>[24]张琦!$I$7</f>
        <v>86</v>
      </c>
      <c r="I225" s="23">
        <f>G225*0.25+H225*0.5</f>
        <v>77.6875</v>
      </c>
      <c r="J225" s="13"/>
      <c r="K225" s="13"/>
      <c r="L225" s="13">
        <v>1</v>
      </c>
      <c r="M225" s="13" t="s">
        <v>1407</v>
      </c>
    </row>
    <row r="226" spans="1:13" ht="31.5" customHeight="1" x14ac:dyDescent="0.15">
      <c r="A226" s="13">
        <v>224</v>
      </c>
      <c r="B226" s="19" t="s">
        <v>57</v>
      </c>
      <c r="C226" s="16" t="s">
        <v>155</v>
      </c>
      <c r="D226" s="16" t="s">
        <v>214</v>
      </c>
      <c r="E226" s="25" t="s">
        <v>1377</v>
      </c>
      <c r="F226" s="20" t="s">
        <v>482</v>
      </c>
      <c r="G226" s="20">
        <v>135.75</v>
      </c>
      <c r="H226" s="23">
        <f>[24]王智雨!$I$7</f>
        <v>73</v>
      </c>
      <c r="I226" s="23">
        <f>G226*0.25+H226*0.5</f>
        <v>70.4375</v>
      </c>
      <c r="J226" s="13"/>
      <c r="K226" s="13"/>
      <c r="L226" s="13">
        <v>6</v>
      </c>
      <c r="M226" s="13"/>
    </row>
    <row r="227" spans="1:13" ht="31.5" customHeight="1" x14ac:dyDescent="0.15">
      <c r="A227" s="13">
        <v>225</v>
      </c>
      <c r="B227" s="19" t="s">
        <v>57</v>
      </c>
      <c r="C227" s="16" t="s">
        <v>155</v>
      </c>
      <c r="D227" s="16" t="s">
        <v>214</v>
      </c>
      <c r="E227" s="25" t="s">
        <v>1378</v>
      </c>
      <c r="F227" s="20" t="s">
        <v>483</v>
      </c>
      <c r="G227" s="20">
        <v>133.25</v>
      </c>
      <c r="H227" s="23">
        <f>[24]王彬!$I$7</f>
        <v>70.399999999999991</v>
      </c>
      <c r="I227" s="23">
        <f>G227*0.25+H227*0.5</f>
        <v>68.512499999999989</v>
      </c>
      <c r="J227" s="13"/>
      <c r="K227" s="13"/>
      <c r="L227" s="13">
        <v>7</v>
      </c>
      <c r="M227" s="13"/>
    </row>
    <row r="228" spans="1:13" ht="31.5" customHeight="1" x14ac:dyDescent="0.15">
      <c r="A228" s="13">
        <v>226</v>
      </c>
      <c r="B228" s="19" t="s">
        <v>57</v>
      </c>
      <c r="C228" s="16" t="s">
        <v>155</v>
      </c>
      <c r="D228" s="16" t="s">
        <v>214</v>
      </c>
      <c r="E228" s="25" t="s">
        <v>1379</v>
      </c>
      <c r="F228" s="20" t="s">
        <v>484</v>
      </c>
      <c r="G228" s="20">
        <v>133.25</v>
      </c>
      <c r="H228" s="23">
        <f>[24]毕捷!$I$7</f>
        <v>86.399999999999991</v>
      </c>
      <c r="I228" s="23">
        <f>G228*0.25+H228*0.5</f>
        <v>76.512499999999989</v>
      </c>
      <c r="J228" s="13"/>
      <c r="K228" s="13"/>
      <c r="L228" s="13">
        <v>4</v>
      </c>
      <c r="M228" s="13" t="s">
        <v>1404</v>
      </c>
    </row>
    <row r="229" spans="1:13" ht="31.5" customHeight="1" x14ac:dyDescent="0.15">
      <c r="A229" s="13">
        <v>227</v>
      </c>
      <c r="B229" s="15" t="s">
        <v>58</v>
      </c>
      <c r="C229" s="16" t="s">
        <v>155</v>
      </c>
      <c r="D229" s="17" t="s">
        <v>213</v>
      </c>
      <c r="E229" s="30" t="s">
        <v>869</v>
      </c>
      <c r="F229" s="18" t="s">
        <v>485</v>
      </c>
      <c r="G229" s="18">
        <v>133.75</v>
      </c>
      <c r="H229" s="23">
        <f>[23]陈伟超!$I$7</f>
        <v>77</v>
      </c>
      <c r="I229" s="23">
        <f>G229*0.25+H229*0.5</f>
        <v>71.9375</v>
      </c>
      <c r="J229" s="13">
        <v>79.84</v>
      </c>
      <c r="K229" s="13" t="s">
        <v>1380</v>
      </c>
      <c r="L229" s="13"/>
      <c r="M229" s="13"/>
    </row>
    <row r="230" spans="1:13" ht="31.5" customHeight="1" x14ac:dyDescent="0.15">
      <c r="A230" s="13">
        <v>228</v>
      </c>
      <c r="B230" s="15" t="s">
        <v>58</v>
      </c>
      <c r="C230" s="16" t="s">
        <v>155</v>
      </c>
      <c r="D230" s="17" t="s">
        <v>213</v>
      </c>
      <c r="E230" s="30" t="s">
        <v>870</v>
      </c>
      <c r="F230" s="18" t="s">
        <v>486</v>
      </c>
      <c r="G230" s="18">
        <v>133</v>
      </c>
      <c r="H230" s="23">
        <f>[23]王漫舒!$I$7</f>
        <v>77</v>
      </c>
      <c r="I230" s="23">
        <f>G230*0.25+H230*0.5</f>
        <v>71.75</v>
      </c>
      <c r="J230" s="13">
        <v>79.84</v>
      </c>
      <c r="K230" s="13" t="s">
        <v>1380</v>
      </c>
      <c r="L230" s="13"/>
      <c r="M230" s="13"/>
    </row>
    <row r="231" spans="1:13" ht="31.5" customHeight="1" x14ac:dyDescent="0.15">
      <c r="A231" s="13">
        <v>229</v>
      </c>
      <c r="B231" s="15" t="s">
        <v>58</v>
      </c>
      <c r="C231" s="16" t="s">
        <v>155</v>
      </c>
      <c r="D231" s="17" t="s">
        <v>213</v>
      </c>
      <c r="E231" s="30" t="s">
        <v>871</v>
      </c>
      <c r="F231" s="18" t="s">
        <v>487</v>
      </c>
      <c r="G231" s="18">
        <v>127.25</v>
      </c>
      <c r="H231" s="23">
        <f>[23]孙超凡!$I$7</f>
        <v>83.199999999999989</v>
      </c>
      <c r="I231" s="23">
        <f>G231*0.25+H231*0.5</f>
        <v>73.412499999999994</v>
      </c>
      <c r="J231" s="13">
        <v>79.84</v>
      </c>
      <c r="K231" s="13"/>
      <c r="L231" s="13">
        <v>1</v>
      </c>
      <c r="M231" s="13" t="s">
        <v>1380</v>
      </c>
    </row>
    <row r="232" spans="1:13" ht="31.5" customHeight="1" x14ac:dyDescent="0.15">
      <c r="A232" s="13">
        <v>230</v>
      </c>
      <c r="B232" s="15" t="s">
        <v>58</v>
      </c>
      <c r="C232" s="16" t="s">
        <v>155</v>
      </c>
      <c r="D232" s="17" t="s">
        <v>213</v>
      </c>
      <c r="E232" s="30" t="s">
        <v>872</v>
      </c>
      <c r="F232" s="18" t="s">
        <v>488</v>
      </c>
      <c r="G232" s="18">
        <v>118.75</v>
      </c>
      <c r="H232" s="23">
        <f>[23]杨偲!$I$7</f>
        <v>80.599999999999994</v>
      </c>
      <c r="I232" s="23">
        <f>G232*0.25+H232*0.5</f>
        <v>69.987499999999997</v>
      </c>
      <c r="J232" s="13">
        <v>79.84</v>
      </c>
      <c r="K232" s="13"/>
      <c r="L232" s="13">
        <v>2</v>
      </c>
      <c r="M232" s="13" t="s">
        <v>1380</v>
      </c>
    </row>
    <row r="233" spans="1:13" ht="31.5" customHeight="1" x14ac:dyDescent="0.15">
      <c r="A233" s="13">
        <v>231</v>
      </c>
      <c r="B233" s="19" t="s">
        <v>58</v>
      </c>
      <c r="C233" s="16" t="s">
        <v>155</v>
      </c>
      <c r="D233" s="16" t="s">
        <v>213</v>
      </c>
      <c r="E233" s="25" t="s">
        <v>873</v>
      </c>
      <c r="F233" s="20" t="s">
        <v>489</v>
      </c>
      <c r="G233" s="20">
        <v>117.75</v>
      </c>
      <c r="H233" s="23">
        <f>[23]翟强!$I$7</f>
        <v>61</v>
      </c>
      <c r="I233" s="23">
        <f>G233*0.25+H233*0.5</f>
        <v>59.9375</v>
      </c>
      <c r="J233" s="13">
        <v>79.84</v>
      </c>
      <c r="K233" s="13" t="s">
        <v>1380</v>
      </c>
      <c r="L233" s="13"/>
      <c r="M233" s="13"/>
    </row>
    <row r="234" spans="1:13" ht="31.5" customHeight="1" x14ac:dyDescent="0.15">
      <c r="A234" s="13">
        <v>232</v>
      </c>
      <c r="B234" s="15" t="s">
        <v>59</v>
      </c>
      <c r="C234" s="16" t="s">
        <v>155</v>
      </c>
      <c r="D234" s="17" t="s">
        <v>214</v>
      </c>
      <c r="E234" s="30" t="s">
        <v>1009</v>
      </c>
      <c r="F234" s="18" t="s">
        <v>490</v>
      </c>
      <c r="G234" s="18">
        <v>132.75</v>
      </c>
      <c r="H234" s="23">
        <f>[25]原田!$I$7</f>
        <v>84.2</v>
      </c>
      <c r="I234" s="23">
        <f>G234*0.25+H234*0.5</f>
        <v>75.287499999999994</v>
      </c>
      <c r="J234" s="13">
        <v>82.33</v>
      </c>
      <c r="K234" s="13"/>
      <c r="L234" s="13">
        <v>2</v>
      </c>
      <c r="M234" s="13" t="s">
        <v>1384</v>
      </c>
    </row>
    <row r="235" spans="1:13" ht="31.5" customHeight="1" x14ac:dyDescent="0.15">
      <c r="A235" s="13">
        <v>233</v>
      </c>
      <c r="B235" s="15" t="s">
        <v>59</v>
      </c>
      <c r="C235" s="16" t="s">
        <v>155</v>
      </c>
      <c r="D235" s="17" t="s">
        <v>214</v>
      </c>
      <c r="E235" s="30" t="s">
        <v>1010</v>
      </c>
      <c r="F235" s="18" t="s">
        <v>491</v>
      </c>
      <c r="G235" s="18">
        <v>131</v>
      </c>
      <c r="H235" s="23">
        <f>[25]党静怡!$I$7</f>
        <v>91.799999999999983</v>
      </c>
      <c r="I235" s="23">
        <f>G235*0.25+H235*0.5</f>
        <v>78.649999999999991</v>
      </c>
      <c r="J235" s="13">
        <v>82.33</v>
      </c>
      <c r="K235" s="13"/>
      <c r="L235" s="13">
        <v>1</v>
      </c>
      <c r="M235" s="13" t="s">
        <v>1384</v>
      </c>
    </row>
    <row r="236" spans="1:13" ht="31.5" customHeight="1" x14ac:dyDescent="0.15">
      <c r="A236" s="13">
        <v>234</v>
      </c>
      <c r="B236" s="15" t="s">
        <v>59</v>
      </c>
      <c r="C236" s="16" t="s">
        <v>155</v>
      </c>
      <c r="D236" s="17" t="s">
        <v>214</v>
      </c>
      <c r="E236" s="30" t="s">
        <v>1011</v>
      </c>
      <c r="F236" s="18" t="s">
        <v>492</v>
      </c>
      <c r="G236" s="18">
        <v>129</v>
      </c>
      <c r="H236" s="23">
        <f>[25]赵姗!$I$7</f>
        <v>80.399999999999991</v>
      </c>
      <c r="I236" s="23">
        <f>G236*0.25+H236*0.5</f>
        <v>72.449999999999989</v>
      </c>
      <c r="J236" s="13">
        <v>82.33</v>
      </c>
      <c r="K236" s="13" t="s">
        <v>1384</v>
      </c>
      <c r="L236" s="13"/>
      <c r="M236" s="13"/>
    </row>
    <row r="237" spans="1:13" ht="31.5" customHeight="1" x14ac:dyDescent="0.15">
      <c r="A237" s="13">
        <v>235</v>
      </c>
      <c r="B237" s="15" t="s">
        <v>59</v>
      </c>
      <c r="C237" s="16" t="s">
        <v>155</v>
      </c>
      <c r="D237" s="17" t="s">
        <v>214</v>
      </c>
      <c r="E237" s="30" t="s">
        <v>1012</v>
      </c>
      <c r="F237" s="18" t="s">
        <v>493</v>
      </c>
      <c r="G237" s="18">
        <v>125.25</v>
      </c>
      <c r="H237" s="23">
        <f>[25]张臣!$I$7</f>
        <v>83.399999999999991</v>
      </c>
      <c r="I237" s="23">
        <f>G237*0.25+H237*0.5</f>
        <v>73.012499999999989</v>
      </c>
      <c r="J237" s="13">
        <v>82.33</v>
      </c>
      <c r="K237" s="13"/>
      <c r="L237" s="13">
        <v>3</v>
      </c>
      <c r="M237" s="13" t="s">
        <v>1384</v>
      </c>
    </row>
    <row r="238" spans="1:13" ht="31.5" customHeight="1" x14ac:dyDescent="0.15">
      <c r="A238" s="13">
        <v>236</v>
      </c>
      <c r="B238" s="15" t="s">
        <v>59</v>
      </c>
      <c r="C238" s="16" t="s">
        <v>155</v>
      </c>
      <c r="D238" s="17" t="s">
        <v>214</v>
      </c>
      <c r="E238" s="30" t="s">
        <v>1013</v>
      </c>
      <c r="F238" s="18" t="s">
        <v>494</v>
      </c>
      <c r="G238" s="18">
        <v>106.25</v>
      </c>
      <c r="H238" s="23">
        <f>[25]张朔!$I$7</f>
        <v>88.2</v>
      </c>
      <c r="I238" s="23">
        <f>G238*0.25+H238*0.5</f>
        <v>70.662499999999994</v>
      </c>
      <c r="J238" s="13">
        <v>82.33</v>
      </c>
      <c r="K238" s="13"/>
      <c r="L238" s="13">
        <v>4</v>
      </c>
      <c r="M238" s="13"/>
    </row>
    <row r="239" spans="1:13" ht="31.5" customHeight="1" x14ac:dyDescent="0.15">
      <c r="A239" s="13">
        <v>237</v>
      </c>
      <c r="B239" s="19" t="s">
        <v>59</v>
      </c>
      <c r="C239" s="16" t="s">
        <v>155</v>
      </c>
      <c r="D239" s="16" t="s">
        <v>214</v>
      </c>
      <c r="E239" s="25" t="s">
        <v>1014</v>
      </c>
      <c r="F239" s="20" t="s">
        <v>495</v>
      </c>
      <c r="G239" s="20">
        <v>119</v>
      </c>
      <c r="H239" s="23">
        <f>[25]张明!$I$7</f>
        <v>73.800000000000011</v>
      </c>
      <c r="I239" s="23">
        <f>G239*0.25+H239*0.5</f>
        <v>66.650000000000006</v>
      </c>
      <c r="J239" s="13">
        <v>82.33</v>
      </c>
      <c r="K239" s="13" t="s">
        <v>1384</v>
      </c>
      <c r="L239" s="13"/>
      <c r="M239" s="13"/>
    </row>
    <row r="240" spans="1:13" ht="31.5" customHeight="1" x14ac:dyDescent="0.15">
      <c r="A240" s="13">
        <v>238</v>
      </c>
      <c r="B240" s="15" t="s">
        <v>60</v>
      </c>
      <c r="C240" s="16" t="s">
        <v>155</v>
      </c>
      <c r="D240" s="17" t="s">
        <v>213</v>
      </c>
      <c r="E240" s="30" t="s">
        <v>1015</v>
      </c>
      <c r="F240" s="18" t="s">
        <v>496</v>
      </c>
      <c r="G240" s="18">
        <v>135.75</v>
      </c>
      <c r="H240" s="23">
        <f>[25]刘姝梦!$I$7</f>
        <v>79.400000000000006</v>
      </c>
      <c r="I240" s="23">
        <f>G240*0.25+H240*0.5</f>
        <v>73.637500000000003</v>
      </c>
      <c r="J240" s="13">
        <v>82.33</v>
      </c>
      <c r="K240" s="13" t="s">
        <v>1384</v>
      </c>
      <c r="L240" s="13"/>
      <c r="M240" s="13"/>
    </row>
    <row r="241" spans="1:13" ht="31.5" customHeight="1" x14ac:dyDescent="0.15">
      <c r="A241" s="13">
        <v>239</v>
      </c>
      <c r="B241" s="15" t="s">
        <v>60</v>
      </c>
      <c r="C241" s="16" t="s">
        <v>155</v>
      </c>
      <c r="D241" s="17" t="s">
        <v>213</v>
      </c>
      <c r="E241" s="30" t="s">
        <v>1016</v>
      </c>
      <c r="F241" s="18" t="s">
        <v>497</v>
      </c>
      <c r="G241" s="18">
        <v>134</v>
      </c>
      <c r="H241" s="23">
        <f>[25]辛红!$I$7</f>
        <v>69.2</v>
      </c>
      <c r="I241" s="23">
        <f>G241*0.25+H241*0.5</f>
        <v>68.099999999999994</v>
      </c>
      <c r="J241" s="13">
        <v>82.33</v>
      </c>
      <c r="K241" s="13" t="s">
        <v>1384</v>
      </c>
      <c r="L241" s="13"/>
      <c r="M241" s="13"/>
    </row>
    <row r="242" spans="1:13" ht="31.5" customHeight="1" x14ac:dyDescent="0.15">
      <c r="A242" s="13">
        <v>240</v>
      </c>
      <c r="B242" s="15" t="s">
        <v>60</v>
      </c>
      <c r="C242" s="16" t="s">
        <v>155</v>
      </c>
      <c r="D242" s="17" t="s">
        <v>213</v>
      </c>
      <c r="E242" s="30" t="s">
        <v>1017</v>
      </c>
      <c r="F242" s="18" t="s">
        <v>498</v>
      </c>
      <c r="G242" s="18">
        <v>121.25</v>
      </c>
      <c r="H242" s="23">
        <f>[25]王金!$I$7</f>
        <v>84.6</v>
      </c>
      <c r="I242" s="23">
        <f>G242*0.25+H242*0.5</f>
        <v>72.612499999999997</v>
      </c>
      <c r="J242" s="13">
        <v>82.33</v>
      </c>
      <c r="K242" s="13"/>
      <c r="L242" s="13">
        <v>2</v>
      </c>
      <c r="M242" s="13" t="s">
        <v>1384</v>
      </c>
    </row>
    <row r="243" spans="1:13" ht="31.5" customHeight="1" x14ac:dyDescent="0.15">
      <c r="A243" s="13">
        <v>241</v>
      </c>
      <c r="B243" s="19" t="s">
        <v>60</v>
      </c>
      <c r="C243" s="16" t="s">
        <v>155</v>
      </c>
      <c r="D243" s="16" t="s">
        <v>213</v>
      </c>
      <c r="E243" s="25" t="s">
        <v>1018</v>
      </c>
      <c r="F243" s="20" t="s">
        <v>499</v>
      </c>
      <c r="G243" s="20">
        <v>128.75</v>
      </c>
      <c r="H243" s="23">
        <f>[25]李征!$I$7</f>
        <v>89.6</v>
      </c>
      <c r="I243" s="23">
        <f>G243*0.25+H243*0.5</f>
        <v>76.987499999999997</v>
      </c>
      <c r="J243" s="13">
        <v>82.33</v>
      </c>
      <c r="K243" s="13"/>
      <c r="L243" s="13">
        <v>1</v>
      </c>
      <c r="M243" s="13" t="s">
        <v>1384</v>
      </c>
    </row>
    <row r="244" spans="1:13" ht="31.5" customHeight="1" x14ac:dyDescent="0.15">
      <c r="A244" s="13">
        <v>242</v>
      </c>
      <c r="B244" s="19" t="s">
        <v>60</v>
      </c>
      <c r="C244" s="16" t="s">
        <v>155</v>
      </c>
      <c r="D244" s="16" t="s">
        <v>213</v>
      </c>
      <c r="E244" s="25" t="s">
        <v>1019</v>
      </c>
      <c r="F244" s="20" t="s">
        <v>500</v>
      </c>
      <c r="G244" s="20">
        <v>116</v>
      </c>
      <c r="H244" s="23">
        <f>[25]刘彦南!$I$7</f>
        <v>81</v>
      </c>
      <c r="I244" s="23">
        <f>G244*0.25+H244*0.5</f>
        <v>69.5</v>
      </c>
      <c r="J244" s="13">
        <v>82.33</v>
      </c>
      <c r="K244" s="13" t="s">
        <v>1384</v>
      </c>
      <c r="L244" s="13"/>
      <c r="M244" s="13"/>
    </row>
    <row r="245" spans="1:13" ht="31.5" customHeight="1" x14ac:dyDescent="0.15">
      <c r="A245" s="13">
        <v>243</v>
      </c>
      <c r="B245" s="15" t="s">
        <v>61</v>
      </c>
      <c r="C245" s="16" t="s">
        <v>155</v>
      </c>
      <c r="D245" s="17" t="s">
        <v>214</v>
      </c>
      <c r="E245" s="30" t="s">
        <v>944</v>
      </c>
      <c r="F245" s="18" t="s">
        <v>501</v>
      </c>
      <c r="G245" s="18">
        <v>144</v>
      </c>
      <c r="H245" s="23">
        <f>[26]魏翠霞!$I$7</f>
        <v>90.2</v>
      </c>
      <c r="I245" s="23">
        <f>G245*0.25+H245*0.5</f>
        <v>81.099999999999994</v>
      </c>
      <c r="J245" s="13">
        <v>84.22</v>
      </c>
      <c r="K245" s="13"/>
      <c r="L245" s="13">
        <v>1</v>
      </c>
      <c r="M245" s="13" t="s">
        <v>1380</v>
      </c>
    </row>
    <row r="246" spans="1:13" ht="31.5" customHeight="1" x14ac:dyDescent="0.15">
      <c r="A246" s="13">
        <v>244</v>
      </c>
      <c r="B246" s="15" t="s">
        <v>61</v>
      </c>
      <c r="C246" s="16" t="s">
        <v>155</v>
      </c>
      <c r="D246" s="17" t="s">
        <v>214</v>
      </c>
      <c r="E246" s="30" t="s">
        <v>945</v>
      </c>
      <c r="F246" s="18" t="s">
        <v>502</v>
      </c>
      <c r="G246" s="18">
        <v>140.25</v>
      </c>
      <c r="H246" s="23">
        <f>[26]郭华!$I$7</f>
        <v>84.6</v>
      </c>
      <c r="I246" s="23">
        <f>G246*0.25+H246*0.5</f>
        <v>77.362499999999997</v>
      </c>
      <c r="J246" s="13">
        <v>84.22</v>
      </c>
      <c r="K246" s="13"/>
      <c r="L246" s="13">
        <v>4</v>
      </c>
      <c r="M246" s="13"/>
    </row>
    <row r="247" spans="1:13" ht="31.5" customHeight="1" x14ac:dyDescent="0.15">
      <c r="A247" s="13">
        <v>245</v>
      </c>
      <c r="B247" s="15" t="s">
        <v>61</v>
      </c>
      <c r="C247" s="16" t="s">
        <v>155</v>
      </c>
      <c r="D247" s="17" t="s">
        <v>214</v>
      </c>
      <c r="E247" s="30" t="s">
        <v>946</v>
      </c>
      <c r="F247" s="18" t="s">
        <v>503</v>
      </c>
      <c r="G247" s="18">
        <v>137.25</v>
      </c>
      <c r="H247" s="23">
        <f>[26]刘伟玉!$I$7</f>
        <v>87.399999999999991</v>
      </c>
      <c r="I247" s="23">
        <f>G247*0.25+H247*0.5</f>
        <v>78.012499999999989</v>
      </c>
      <c r="J247" s="13">
        <v>84.22</v>
      </c>
      <c r="K247" s="13"/>
      <c r="L247" s="13">
        <v>2</v>
      </c>
      <c r="M247" s="13" t="s">
        <v>1380</v>
      </c>
    </row>
    <row r="248" spans="1:13" ht="31.5" customHeight="1" x14ac:dyDescent="0.15">
      <c r="A248" s="13">
        <v>246</v>
      </c>
      <c r="B248" s="15" t="s">
        <v>61</v>
      </c>
      <c r="C248" s="16" t="s">
        <v>155</v>
      </c>
      <c r="D248" s="17" t="s">
        <v>214</v>
      </c>
      <c r="E248" s="30" t="s">
        <v>947</v>
      </c>
      <c r="F248" s="18" t="s">
        <v>504</v>
      </c>
      <c r="G248" s="18">
        <v>133</v>
      </c>
      <c r="H248" s="23">
        <f>[26]邵亚慧!$I$7</f>
        <v>83.4</v>
      </c>
      <c r="I248" s="23">
        <f>G248*0.25+H248*0.5</f>
        <v>74.95</v>
      </c>
      <c r="J248" s="13">
        <v>84.22</v>
      </c>
      <c r="K248" s="13" t="s">
        <v>1380</v>
      </c>
      <c r="L248" s="13"/>
      <c r="M248" s="13"/>
    </row>
    <row r="249" spans="1:13" ht="31.5" customHeight="1" x14ac:dyDescent="0.15">
      <c r="A249" s="13">
        <v>247</v>
      </c>
      <c r="B249" s="15" t="s">
        <v>61</v>
      </c>
      <c r="C249" s="16" t="s">
        <v>155</v>
      </c>
      <c r="D249" s="17" t="s">
        <v>214</v>
      </c>
      <c r="E249" s="30" t="s">
        <v>948</v>
      </c>
      <c r="F249" s="18" t="s">
        <v>505</v>
      </c>
      <c r="G249" s="18">
        <v>128.5</v>
      </c>
      <c r="H249" s="23">
        <f>[26]朱晓霞!$I$7</f>
        <v>75.800000000000011</v>
      </c>
      <c r="I249" s="23">
        <f>G249*0.25+H249*0.5</f>
        <v>70.025000000000006</v>
      </c>
      <c r="J249" s="13">
        <v>84.22</v>
      </c>
      <c r="K249" s="13" t="s">
        <v>1380</v>
      </c>
      <c r="L249" s="13"/>
      <c r="M249" s="13"/>
    </row>
    <row r="250" spans="1:13" ht="31.5" customHeight="1" x14ac:dyDescent="0.15">
      <c r="A250" s="13">
        <v>248</v>
      </c>
      <c r="B250" s="19" t="s">
        <v>61</v>
      </c>
      <c r="C250" s="16" t="s">
        <v>155</v>
      </c>
      <c r="D250" s="16" t="s">
        <v>214</v>
      </c>
      <c r="E250" s="25" t="s">
        <v>949</v>
      </c>
      <c r="F250" s="20" t="s">
        <v>506</v>
      </c>
      <c r="G250" s="20">
        <v>135.75</v>
      </c>
      <c r="H250" s="23">
        <f>[26]晁娜娜!$I$7</f>
        <v>83.40000000000002</v>
      </c>
      <c r="I250" s="23">
        <f>G250*0.25+H250*0.5</f>
        <v>75.637500000000017</v>
      </c>
      <c r="J250" s="13">
        <v>84.22</v>
      </c>
      <c r="K250" s="13" t="s">
        <v>1380</v>
      </c>
      <c r="L250" s="13"/>
      <c r="M250" s="13"/>
    </row>
    <row r="251" spans="1:13" ht="31.5" customHeight="1" x14ac:dyDescent="0.15">
      <c r="A251" s="13">
        <v>249</v>
      </c>
      <c r="B251" s="19" t="s">
        <v>61</v>
      </c>
      <c r="C251" s="16" t="s">
        <v>155</v>
      </c>
      <c r="D251" s="16" t="s">
        <v>214</v>
      </c>
      <c r="E251" s="25" t="s">
        <v>950</v>
      </c>
      <c r="F251" s="20" t="s">
        <v>507</v>
      </c>
      <c r="G251" s="20">
        <v>133.75</v>
      </c>
      <c r="H251" s="23">
        <f>[26]李雪!$I$7</f>
        <v>88</v>
      </c>
      <c r="I251" s="23">
        <f>G251*0.25+H251*0.5</f>
        <v>77.4375</v>
      </c>
      <c r="J251" s="13">
        <v>84.22</v>
      </c>
      <c r="K251" s="13"/>
      <c r="L251" s="13">
        <v>3</v>
      </c>
      <c r="M251" s="13" t="s">
        <v>1380</v>
      </c>
    </row>
    <row r="252" spans="1:13" ht="31.5" customHeight="1" x14ac:dyDescent="0.15">
      <c r="A252" s="13">
        <v>250</v>
      </c>
      <c r="B252" s="19" t="s">
        <v>61</v>
      </c>
      <c r="C252" s="16" t="s">
        <v>155</v>
      </c>
      <c r="D252" s="16" t="s">
        <v>214</v>
      </c>
      <c r="E252" s="25" t="s">
        <v>951</v>
      </c>
      <c r="F252" s="20" t="s">
        <v>508</v>
      </c>
      <c r="G252" s="20">
        <v>121</v>
      </c>
      <c r="H252" s="23">
        <f>[26]张志洁!$I$7</f>
        <v>79</v>
      </c>
      <c r="I252" s="23">
        <f>G252*0.25+H252*0.5</f>
        <v>69.75</v>
      </c>
      <c r="J252" s="13">
        <v>84.22</v>
      </c>
      <c r="K252" s="13" t="s">
        <v>1381</v>
      </c>
      <c r="L252" s="13"/>
      <c r="M252" s="13"/>
    </row>
    <row r="253" spans="1:13" ht="31.5" customHeight="1" x14ac:dyDescent="0.15">
      <c r="A253" s="13">
        <v>251</v>
      </c>
      <c r="B253" s="15" t="s">
        <v>62</v>
      </c>
      <c r="C253" s="16" t="s">
        <v>155</v>
      </c>
      <c r="D253" s="17" t="s">
        <v>213</v>
      </c>
      <c r="E253" s="30" t="s">
        <v>1219</v>
      </c>
      <c r="F253" s="18" t="s">
        <v>509</v>
      </c>
      <c r="G253" s="18">
        <v>131.25</v>
      </c>
      <c r="H253" s="23">
        <f>[19]张亚舸!$I$7</f>
        <v>88.4</v>
      </c>
      <c r="I253" s="23">
        <f>G253*0.25+H253*0.5</f>
        <v>77.012500000000003</v>
      </c>
      <c r="J253" s="13">
        <v>70.02</v>
      </c>
      <c r="K253" s="13"/>
      <c r="L253" s="13">
        <v>1</v>
      </c>
      <c r="M253" s="13" t="s">
        <v>1381</v>
      </c>
    </row>
    <row r="254" spans="1:13" ht="31.5" customHeight="1" x14ac:dyDescent="0.15">
      <c r="A254" s="13">
        <v>252</v>
      </c>
      <c r="B254" s="15" t="s">
        <v>62</v>
      </c>
      <c r="C254" s="16" t="s">
        <v>155</v>
      </c>
      <c r="D254" s="17" t="s">
        <v>213</v>
      </c>
      <c r="E254" s="30" t="s">
        <v>1220</v>
      </c>
      <c r="F254" s="18" t="s">
        <v>510</v>
      </c>
      <c r="G254" s="18">
        <v>131</v>
      </c>
      <c r="H254" s="23">
        <f>[19]丁威!$I$7</f>
        <v>71.400000000000006</v>
      </c>
      <c r="I254" s="23">
        <f>G254*0.25+H254*0.5</f>
        <v>68.45</v>
      </c>
      <c r="J254" s="13">
        <v>70.02</v>
      </c>
      <c r="K254" s="13"/>
      <c r="L254" s="13">
        <v>4</v>
      </c>
      <c r="M254" s="13" t="s">
        <v>1381</v>
      </c>
    </row>
    <row r="255" spans="1:13" ht="31.5" customHeight="1" x14ac:dyDescent="0.15">
      <c r="A255" s="13">
        <v>253</v>
      </c>
      <c r="B255" s="15" t="s">
        <v>62</v>
      </c>
      <c r="C255" s="16" t="s">
        <v>155</v>
      </c>
      <c r="D255" s="17" t="s">
        <v>213</v>
      </c>
      <c r="E255" s="30" t="s">
        <v>1221</v>
      </c>
      <c r="F255" s="18" t="s">
        <v>511</v>
      </c>
      <c r="G255" s="18">
        <v>129.75</v>
      </c>
      <c r="H255" s="23">
        <f>[19]赵逸飞!$I$7</f>
        <v>51.20000000000001</v>
      </c>
      <c r="I255" s="23">
        <f>G255*0.25+H255*0.5</f>
        <v>58.037500000000009</v>
      </c>
      <c r="J255" s="13">
        <v>70.02</v>
      </c>
      <c r="K255" s="13" t="s">
        <v>1381</v>
      </c>
      <c r="L255" s="13"/>
      <c r="M255" s="13"/>
    </row>
    <row r="256" spans="1:13" ht="31.5" customHeight="1" x14ac:dyDescent="0.15">
      <c r="A256" s="13">
        <v>254</v>
      </c>
      <c r="B256" s="15" t="s">
        <v>62</v>
      </c>
      <c r="C256" s="16" t="s">
        <v>155</v>
      </c>
      <c r="D256" s="17" t="s">
        <v>213</v>
      </c>
      <c r="E256" s="30" t="s">
        <v>1222</v>
      </c>
      <c r="F256" s="18" t="s">
        <v>512</v>
      </c>
      <c r="G256" s="18">
        <v>125.25</v>
      </c>
      <c r="H256" s="23">
        <f>[19]付霁洲!$I$7</f>
        <v>65</v>
      </c>
      <c r="I256" s="23">
        <f>G256*0.25+H256*0.5</f>
        <v>63.8125</v>
      </c>
      <c r="J256" s="13">
        <v>70.02</v>
      </c>
      <c r="K256" s="13" t="s">
        <v>1381</v>
      </c>
      <c r="L256" s="13"/>
      <c r="M256" s="13"/>
    </row>
    <row r="257" spans="1:13" ht="31.5" customHeight="1" x14ac:dyDescent="0.15">
      <c r="A257" s="13">
        <v>255</v>
      </c>
      <c r="B257" s="15" t="s">
        <v>62</v>
      </c>
      <c r="C257" s="16" t="s">
        <v>155</v>
      </c>
      <c r="D257" s="17" t="s">
        <v>213</v>
      </c>
      <c r="E257" s="30" t="s">
        <v>1223</v>
      </c>
      <c r="F257" s="18" t="s">
        <v>513</v>
      </c>
      <c r="G257" s="18">
        <v>125.25</v>
      </c>
      <c r="H257" s="23">
        <f>[19]张正!$I$7</f>
        <v>84.399999999999991</v>
      </c>
      <c r="I257" s="23">
        <f>G257*0.25+H257*0.5</f>
        <v>73.512499999999989</v>
      </c>
      <c r="J257" s="13">
        <v>70.02</v>
      </c>
      <c r="K257" s="13"/>
      <c r="L257" s="13">
        <v>2</v>
      </c>
      <c r="M257" s="13" t="s">
        <v>1381</v>
      </c>
    </row>
    <row r="258" spans="1:13" ht="31.5" customHeight="1" x14ac:dyDescent="0.15">
      <c r="A258" s="13">
        <v>256</v>
      </c>
      <c r="B258" s="15" t="s">
        <v>62</v>
      </c>
      <c r="C258" s="16" t="s">
        <v>155</v>
      </c>
      <c r="D258" s="17" t="s">
        <v>213</v>
      </c>
      <c r="E258" s="30" t="s">
        <v>1224</v>
      </c>
      <c r="F258" s="18" t="s">
        <v>514</v>
      </c>
      <c r="G258" s="18">
        <v>123.75</v>
      </c>
      <c r="H258" s="23">
        <f>[19]黄淑倩!$I$7</f>
        <v>68</v>
      </c>
      <c r="I258" s="23">
        <f>G258*0.25+H258*0.5</f>
        <v>64.9375</v>
      </c>
      <c r="J258" s="13">
        <v>70.02</v>
      </c>
      <c r="K258" s="13" t="s">
        <v>1381</v>
      </c>
      <c r="L258" s="13"/>
      <c r="M258" s="13"/>
    </row>
    <row r="259" spans="1:13" ht="31.5" customHeight="1" x14ac:dyDescent="0.15">
      <c r="A259" s="13">
        <v>257</v>
      </c>
      <c r="B259" s="15" t="s">
        <v>62</v>
      </c>
      <c r="C259" s="16" t="s">
        <v>155</v>
      </c>
      <c r="D259" s="17" t="s">
        <v>213</v>
      </c>
      <c r="E259" s="30" t="s">
        <v>1225</v>
      </c>
      <c r="F259" s="18" t="s">
        <v>515</v>
      </c>
      <c r="G259" s="18">
        <v>117.75</v>
      </c>
      <c r="H259" s="23">
        <f>[19]范健雄!$I$7</f>
        <v>62</v>
      </c>
      <c r="I259" s="23">
        <f>G259*0.25+H259*0.5</f>
        <v>60.4375</v>
      </c>
      <c r="J259" s="13">
        <v>70.02</v>
      </c>
      <c r="K259" s="13" t="s">
        <v>1381</v>
      </c>
      <c r="L259" s="13"/>
      <c r="M259" s="13"/>
    </row>
    <row r="260" spans="1:13" ht="31.5" customHeight="1" x14ac:dyDescent="0.15">
      <c r="A260" s="13">
        <v>258</v>
      </c>
      <c r="B260" s="15" t="s">
        <v>62</v>
      </c>
      <c r="C260" s="16" t="s">
        <v>155</v>
      </c>
      <c r="D260" s="17" t="s">
        <v>213</v>
      </c>
      <c r="E260" s="30" t="s">
        <v>1226</v>
      </c>
      <c r="F260" s="18" t="s">
        <v>516</v>
      </c>
      <c r="G260" s="18">
        <v>116.75</v>
      </c>
      <c r="H260" s="23" t="s">
        <v>1406</v>
      </c>
      <c r="I260" s="23">
        <f>G260*0.25</f>
        <v>29.1875</v>
      </c>
      <c r="J260" s="13">
        <v>70.02</v>
      </c>
      <c r="K260" s="13"/>
      <c r="L260" s="13"/>
      <c r="M260" s="13"/>
    </row>
    <row r="261" spans="1:13" ht="31.5" customHeight="1" x14ac:dyDescent="0.15">
      <c r="A261" s="13">
        <v>259</v>
      </c>
      <c r="B261" s="19" t="s">
        <v>62</v>
      </c>
      <c r="C261" s="16" t="s">
        <v>155</v>
      </c>
      <c r="D261" s="16" t="s">
        <v>213</v>
      </c>
      <c r="E261" s="25" t="s">
        <v>1227</v>
      </c>
      <c r="F261" s="20" t="s">
        <v>517</v>
      </c>
      <c r="G261" s="20">
        <v>134.5</v>
      </c>
      <c r="H261" s="23">
        <f>[19]王秀洁!$I$7</f>
        <v>66.599999999999994</v>
      </c>
      <c r="I261" s="23">
        <f>G261*0.25+H261*0.5</f>
        <v>66.924999999999997</v>
      </c>
      <c r="J261" s="13">
        <v>70.02</v>
      </c>
      <c r="K261" s="13" t="s">
        <v>1381</v>
      </c>
      <c r="L261" s="13"/>
      <c r="M261" s="13"/>
    </row>
    <row r="262" spans="1:13" ht="31.5" customHeight="1" x14ac:dyDescent="0.15">
      <c r="A262" s="13">
        <v>260</v>
      </c>
      <c r="B262" s="19" t="s">
        <v>62</v>
      </c>
      <c r="C262" s="16" t="s">
        <v>155</v>
      </c>
      <c r="D262" s="16" t="s">
        <v>213</v>
      </c>
      <c r="E262" s="25" t="s">
        <v>1228</v>
      </c>
      <c r="F262" s="20" t="s">
        <v>518</v>
      </c>
      <c r="G262" s="20">
        <v>133.25</v>
      </c>
      <c r="H262" s="23" t="s">
        <v>1406</v>
      </c>
      <c r="I262" s="23">
        <f>G262*0.25</f>
        <v>33.3125</v>
      </c>
      <c r="J262" s="13">
        <v>70.02</v>
      </c>
      <c r="K262" s="13"/>
      <c r="L262" s="13"/>
      <c r="M262" s="13"/>
    </row>
    <row r="263" spans="1:13" ht="31.5" customHeight="1" x14ac:dyDescent="0.15">
      <c r="A263" s="13">
        <v>261</v>
      </c>
      <c r="B263" s="19" t="s">
        <v>62</v>
      </c>
      <c r="C263" s="16" t="s">
        <v>155</v>
      </c>
      <c r="D263" s="16" t="s">
        <v>213</v>
      </c>
      <c r="E263" s="25" t="s">
        <v>1229</v>
      </c>
      <c r="F263" s="20" t="s">
        <v>519</v>
      </c>
      <c r="G263" s="20">
        <v>130.75</v>
      </c>
      <c r="H263" s="23">
        <f>[19]王雁南!$I$7</f>
        <v>79.2</v>
      </c>
      <c r="I263" s="23">
        <f>G263*0.25+H263*0.5</f>
        <v>72.287499999999994</v>
      </c>
      <c r="J263" s="13">
        <v>70.02</v>
      </c>
      <c r="K263" s="13"/>
      <c r="L263" s="13">
        <v>3</v>
      </c>
      <c r="M263" s="13" t="s">
        <v>1381</v>
      </c>
    </row>
    <row r="264" spans="1:13" ht="31.5" customHeight="1" x14ac:dyDescent="0.15">
      <c r="A264" s="13">
        <v>262</v>
      </c>
      <c r="B264" s="19" t="s">
        <v>62</v>
      </c>
      <c r="C264" s="16" t="s">
        <v>155</v>
      </c>
      <c r="D264" s="16" t="s">
        <v>213</v>
      </c>
      <c r="E264" s="25" t="s">
        <v>1230</v>
      </c>
      <c r="F264" s="20" t="s">
        <v>520</v>
      </c>
      <c r="G264" s="20">
        <v>130</v>
      </c>
      <c r="H264" s="23">
        <f>[19]晁新伟!$I$7</f>
        <v>69</v>
      </c>
      <c r="I264" s="23">
        <f>G264*0.25+H264*0.5</f>
        <v>67</v>
      </c>
      <c r="J264" s="13">
        <v>70.02</v>
      </c>
      <c r="K264" s="13" t="s">
        <v>1381</v>
      </c>
      <c r="L264" s="13"/>
      <c r="M264" s="13"/>
    </row>
    <row r="265" spans="1:13" ht="31.5" customHeight="1" x14ac:dyDescent="0.15">
      <c r="A265" s="13">
        <v>263</v>
      </c>
      <c r="B265" s="15" t="s">
        <v>63</v>
      </c>
      <c r="C265" s="16" t="s">
        <v>155</v>
      </c>
      <c r="D265" s="17" t="s">
        <v>214</v>
      </c>
      <c r="E265" s="30" t="s">
        <v>998</v>
      </c>
      <c r="F265" s="18" t="s">
        <v>521</v>
      </c>
      <c r="G265" s="18">
        <v>137.5</v>
      </c>
      <c r="H265" s="23">
        <f>[27]于新雨!$I$7</f>
        <v>81</v>
      </c>
      <c r="I265" s="23">
        <f>G265*0.25+H265*0.5</f>
        <v>74.875</v>
      </c>
      <c r="J265" s="13">
        <v>77.87</v>
      </c>
      <c r="K265" s="13"/>
      <c r="L265" s="13">
        <v>1</v>
      </c>
      <c r="M265" s="13" t="s">
        <v>1384</v>
      </c>
    </row>
    <row r="266" spans="1:13" ht="31.5" customHeight="1" x14ac:dyDescent="0.15">
      <c r="A266" s="13">
        <v>264</v>
      </c>
      <c r="B266" s="15" t="s">
        <v>63</v>
      </c>
      <c r="C266" s="16" t="s">
        <v>155</v>
      </c>
      <c r="D266" s="17" t="s">
        <v>214</v>
      </c>
      <c r="E266" s="30" t="s">
        <v>999</v>
      </c>
      <c r="F266" s="18" t="s">
        <v>522</v>
      </c>
      <c r="G266" s="18">
        <v>129.5</v>
      </c>
      <c r="H266" s="23">
        <f>[27]李童童!$I$7</f>
        <v>84.399999999999991</v>
      </c>
      <c r="I266" s="23">
        <f>G266*0.25+H266*0.5</f>
        <v>74.574999999999989</v>
      </c>
      <c r="J266" s="13">
        <v>77.87</v>
      </c>
      <c r="K266" s="13"/>
      <c r="L266" s="13">
        <v>2</v>
      </c>
      <c r="M266" s="13" t="s">
        <v>1384</v>
      </c>
    </row>
    <row r="267" spans="1:13" ht="31.5" customHeight="1" x14ac:dyDescent="0.15">
      <c r="A267" s="13">
        <v>265</v>
      </c>
      <c r="B267" s="15" t="s">
        <v>63</v>
      </c>
      <c r="C267" s="16" t="s">
        <v>155</v>
      </c>
      <c r="D267" s="17" t="s">
        <v>214</v>
      </c>
      <c r="E267" s="30" t="s">
        <v>1000</v>
      </c>
      <c r="F267" s="18" t="s">
        <v>523</v>
      </c>
      <c r="G267" s="18">
        <v>129.25</v>
      </c>
      <c r="H267" s="23">
        <f>[27]郑晗!$I$7</f>
        <v>83.600000000000023</v>
      </c>
      <c r="I267" s="23">
        <f>G267*0.25+H267*0.5</f>
        <v>74.112500000000011</v>
      </c>
      <c r="J267" s="13">
        <v>77.87</v>
      </c>
      <c r="K267" s="13"/>
      <c r="L267" s="13">
        <v>3</v>
      </c>
      <c r="M267" s="13" t="s">
        <v>1385</v>
      </c>
    </row>
    <row r="268" spans="1:13" ht="31.5" customHeight="1" x14ac:dyDescent="0.15">
      <c r="A268" s="13">
        <v>266</v>
      </c>
      <c r="B268" s="15" t="s">
        <v>63</v>
      </c>
      <c r="C268" s="16" t="s">
        <v>155</v>
      </c>
      <c r="D268" s="17" t="s">
        <v>214</v>
      </c>
      <c r="E268" s="30" t="s">
        <v>1001</v>
      </c>
      <c r="F268" s="18" t="s">
        <v>524</v>
      </c>
      <c r="G268" s="18">
        <v>128.25</v>
      </c>
      <c r="H268" s="23">
        <f>[27]黄婷婷!$I$7</f>
        <v>71.599999999999994</v>
      </c>
      <c r="I268" s="23">
        <f>G268*0.25+H268*0.5</f>
        <v>67.862499999999997</v>
      </c>
      <c r="J268" s="13">
        <v>77.87</v>
      </c>
      <c r="K268" s="13" t="s">
        <v>1384</v>
      </c>
      <c r="L268" s="13"/>
      <c r="M268" s="13"/>
    </row>
    <row r="269" spans="1:13" ht="31.5" customHeight="1" x14ac:dyDescent="0.15">
      <c r="A269" s="13">
        <v>267</v>
      </c>
      <c r="B269" s="19" t="s">
        <v>63</v>
      </c>
      <c r="C269" s="16" t="s">
        <v>155</v>
      </c>
      <c r="D269" s="16" t="s">
        <v>214</v>
      </c>
      <c r="E269" s="25" t="s">
        <v>1002</v>
      </c>
      <c r="F269" s="20" t="s">
        <v>525</v>
      </c>
      <c r="G269" s="20">
        <v>148</v>
      </c>
      <c r="H269" s="23">
        <f>[27]陆冰清!$I$7</f>
        <v>74.400000000000006</v>
      </c>
      <c r="I269" s="23">
        <f>G269*0.25+H269*0.5</f>
        <v>74.2</v>
      </c>
      <c r="J269" s="13">
        <v>77.87</v>
      </c>
      <c r="K269" s="13" t="s">
        <v>1384</v>
      </c>
      <c r="L269" s="13"/>
      <c r="M269" s="13"/>
    </row>
    <row r="270" spans="1:13" ht="31.5" customHeight="1" x14ac:dyDescent="0.15">
      <c r="A270" s="13">
        <v>268</v>
      </c>
      <c r="B270" s="19" t="s">
        <v>63</v>
      </c>
      <c r="C270" s="16" t="s">
        <v>155</v>
      </c>
      <c r="D270" s="16" t="s">
        <v>214</v>
      </c>
      <c r="E270" s="25" t="s">
        <v>1003</v>
      </c>
      <c r="F270" s="20" t="s">
        <v>526</v>
      </c>
      <c r="G270" s="20">
        <v>139.5</v>
      </c>
      <c r="H270" s="23">
        <f>[27]刘翠宝!$I$7</f>
        <v>74.2</v>
      </c>
      <c r="I270" s="23">
        <f>G270*0.25+H270*0.5</f>
        <v>71.974999999999994</v>
      </c>
      <c r="J270" s="13">
        <v>77.87</v>
      </c>
      <c r="K270" s="13" t="s">
        <v>1384</v>
      </c>
      <c r="L270" s="13"/>
      <c r="M270" s="13"/>
    </row>
    <row r="271" spans="1:13" ht="31.5" customHeight="1" x14ac:dyDescent="0.15">
      <c r="A271" s="13">
        <v>269</v>
      </c>
      <c r="B271" s="15" t="s">
        <v>64</v>
      </c>
      <c r="C271" s="16" t="s">
        <v>155</v>
      </c>
      <c r="D271" s="17" t="s">
        <v>214</v>
      </c>
      <c r="E271" s="30" t="s">
        <v>952</v>
      </c>
      <c r="F271" s="18" t="s">
        <v>527</v>
      </c>
      <c r="G271" s="18">
        <v>131.5</v>
      </c>
      <c r="H271" s="23">
        <f>[26]孙步文!$I$7</f>
        <v>81.199999999999989</v>
      </c>
      <c r="I271" s="23">
        <f>G271*0.25+H271*0.5</f>
        <v>73.474999999999994</v>
      </c>
      <c r="J271" s="13">
        <v>84.22</v>
      </c>
      <c r="K271" s="13" t="s">
        <v>1380</v>
      </c>
      <c r="L271" s="13"/>
      <c r="M271" s="13"/>
    </row>
    <row r="272" spans="1:13" ht="31.5" customHeight="1" x14ac:dyDescent="0.15">
      <c r="A272" s="13">
        <v>270</v>
      </c>
      <c r="B272" s="15" t="s">
        <v>64</v>
      </c>
      <c r="C272" s="16" t="s">
        <v>155</v>
      </c>
      <c r="D272" s="17" t="s">
        <v>214</v>
      </c>
      <c r="E272" s="30" t="s">
        <v>953</v>
      </c>
      <c r="F272" s="18" t="s">
        <v>528</v>
      </c>
      <c r="G272" s="18">
        <v>131.25</v>
      </c>
      <c r="H272" s="23">
        <f>[26]李成!$I$7</f>
        <v>84.8</v>
      </c>
      <c r="I272" s="23">
        <f>G272*0.25+H272*0.5</f>
        <v>75.212500000000006</v>
      </c>
      <c r="J272" s="13">
        <v>84.22</v>
      </c>
      <c r="K272" s="13"/>
      <c r="L272" s="13">
        <v>1</v>
      </c>
      <c r="M272" s="13" t="s">
        <v>1380</v>
      </c>
    </row>
    <row r="273" spans="1:13" ht="31.5" customHeight="1" x14ac:dyDescent="0.15">
      <c r="A273" s="13">
        <v>271</v>
      </c>
      <c r="B273" s="15" t="s">
        <v>64</v>
      </c>
      <c r="C273" s="16" t="s">
        <v>155</v>
      </c>
      <c r="D273" s="17" t="s">
        <v>214</v>
      </c>
      <c r="E273" s="30" t="s">
        <v>954</v>
      </c>
      <c r="F273" s="18" t="s">
        <v>529</v>
      </c>
      <c r="G273" s="18">
        <v>130.25</v>
      </c>
      <c r="H273" s="23">
        <f>[26]于泽安!$I$7</f>
        <v>82.399999999999991</v>
      </c>
      <c r="I273" s="23">
        <f>G273*0.25+H273*0.5</f>
        <v>73.762499999999989</v>
      </c>
      <c r="J273" s="13">
        <v>84.22</v>
      </c>
      <c r="K273" s="13" t="s">
        <v>1380</v>
      </c>
      <c r="L273" s="13"/>
      <c r="M273" s="13"/>
    </row>
    <row r="274" spans="1:13" ht="31.5" customHeight="1" x14ac:dyDescent="0.15">
      <c r="A274" s="13">
        <v>272</v>
      </c>
      <c r="B274" s="15" t="s">
        <v>64</v>
      </c>
      <c r="C274" s="16" t="s">
        <v>155</v>
      </c>
      <c r="D274" s="17" t="s">
        <v>214</v>
      </c>
      <c r="E274" s="30" t="s">
        <v>955</v>
      </c>
      <c r="F274" s="18" t="s">
        <v>530</v>
      </c>
      <c r="G274" s="18">
        <v>123</v>
      </c>
      <c r="H274" s="23">
        <f>[26]李慧珂!$I$7</f>
        <v>84.6</v>
      </c>
      <c r="I274" s="23">
        <f>G274*0.25+H274*0.5</f>
        <v>73.05</v>
      </c>
      <c r="J274" s="13">
        <v>84.22</v>
      </c>
      <c r="K274" s="13"/>
      <c r="L274" s="13">
        <v>3</v>
      </c>
      <c r="M274" s="13" t="s">
        <v>1380</v>
      </c>
    </row>
    <row r="275" spans="1:13" ht="31.5" customHeight="1" x14ac:dyDescent="0.15">
      <c r="A275" s="13">
        <v>273</v>
      </c>
      <c r="B275" s="15" t="s">
        <v>64</v>
      </c>
      <c r="C275" s="16" t="s">
        <v>155</v>
      </c>
      <c r="D275" s="17" t="s">
        <v>214</v>
      </c>
      <c r="E275" s="30" t="s">
        <v>956</v>
      </c>
      <c r="F275" s="18" t="s">
        <v>531</v>
      </c>
      <c r="G275" s="18">
        <v>119.25</v>
      </c>
      <c r="H275" s="23">
        <f>[26]郝倩!$I$7</f>
        <v>90</v>
      </c>
      <c r="I275" s="23">
        <f>G275*0.25+H275*0.5</f>
        <v>74.8125</v>
      </c>
      <c r="J275" s="13">
        <v>84.22</v>
      </c>
      <c r="K275" s="13"/>
      <c r="L275" s="13">
        <v>2</v>
      </c>
      <c r="M275" s="13" t="s">
        <v>1380</v>
      </c>
    </row>
    <row r="276" spans="1:13" ht="31.5" customHeight="1" x14ac:dyDescent="0.15">
      <c r="A276" s="13">
        <v>274</v>
      </c>
      <c r="B276" s="15" t="s">
        <v>65</v>
      </c>
      <c r="C276" s="16" t="s">
        <v>155</v>
      </c>
      <c r="D276" s="17" t="s">
        <v>215</v>
      </c>
      <c r="E276" s="30" t="s">
        <v>1004</v>
      </c>
      <c r="F276" s="18" t="s">
        <v>532</v>
      </c>
      <c r="G276" s="18">
        <v>140.75</v>
      </c>
      <c r="H276" s="23">
        <f>[27]孟令君!$I$7</f>
        <v>72.599999999999994</v>
      </c>
      <c r="I276" s="23">
        <f>G276*0.25+H276*0.5</f>
        <v>71.487499999999997</v>
      </c>
      <c r="J276" s="13">
        <v>77.87</v>
      </c>
      <c r="K276" s="13" t="s">
        <v>1385</v>
      </c>
      <c r="L276" s="13"/>
      <c r="M276" s="13"/>
    </row>
    <row r="277" spans="1:13" ht="31.5" customHeight="1" x14ac:dyDescent="0.15">
      <c r="A277" s="13">
        <v>275</v>
      </c>
      <c r="B277" s="15" t="s">
        <v>65</v>
      </c>
      <c r="C277" s="16" t="s">
        <v>155</v>
      </c>
      <c r="D277" s="17" t="s">
        <v>215</v>
      </c>
      <c r="E277" s="30" t="s">
        <v>1005</v>
      </c>
      <c r="F277" s="18" t="s">
        <v>533</v>
      </c>
      <c r="G277" s="18">
        <v>139.25</v>
      </c>
      <c r="H277" s="23">
        <f>[27]秦嘉悦!$I$7</f>
        <v>82.4</v>
      </c>
      <c r="I277" s="23">
        <f>G277*0.25+H277*0.5</f>
        <v>76.012500000000003</v>
      </c>
      <c r="J277" s="13">
        <v>77.87</v>
      </c>
      <c r="K277" s="13"/>
      <c r="L277" s="13">
        <v>1</v>
      </c>
      <c r="M277" s="13" t="s">
        <v>1384</v>
      </c>
    </row>
    <row r="278" spans="1:13" ht="31.5" customHeight="1" x14ac:dyDescent="0.15">
      <c r="A278" s="13">
        <v>276</v>
      </c>
      <c r="B278" s="15" t="s">
        <v>65</v>
      </c>
      <c r="C278" s="16" t="s">
        <v>155</v>
      </c>
      <c r="D278" s="17" t="s">
        <v>215</v>
      </c>
      <c r="E278" s="30" t="s">
        <v>1006</v>
      </c>
      <c r="F278" s="18" t="s">
        <v>534</v>
      </c>
      <c r="G278" s="18">
        <v>128.25</v>
      </c>
      <c r="H278" s="23">
        <f>[27]吴永进!$I$7</f>
        <v>77.600000000000009</v>
      </c>
      <c r="I278" s="23">
        <f>G278*0.25+H278*0.5</f>
        <v>70.862500000000011</v>
      </c>
      <c r="J278" s="13">
        <v>77.87</v>
      </c>
      <c r="K278" s="13" t="s">
        <v>1384</v>
      </c>
      <c r="L278" s="13"/>
      <c r="M278" s="13"/>
    </row>
    <row r="279" spans="1:13" ht="31.5" customHeight="1" x14ac:dyDescent="0.15">
      <c r="A279" s="13">
        <v>277</v>
      </c>
      <c r="B279" s="15" t="s">
        <v>65</v>
      </c>
      <c r="C279" s="16" t="s">
        <v>155</v>
      </c>
      <c r="D279" s="17" t="s">
        <v>215</v>
      </c>
      <c r="E279" s="30" t="s">
        <v>1007</v>
      </c>
      <c r="F279" s="18" t="s">
        <v>535</v>
      </c>
      <c r="G279" s="18">
        <v>127.25</v>
      </c>
      <c r="H279" s="23">
        <f>[27]纪建新!$I$7</f>
        <v>75.000000000000014</v>
      </c>
      <c r="I279" s="23">
        <f>G279*0.25+H279*0.5</f>
        <v>69.3125</v>
      </c>
      <c r="J279" s="13">
        <v>77.87</v>
      </c>
      <c r="K279" s="13" t="s">
        <v>1385</v>
      </c>
      <c r="L279" s="13"/>
      <c r="M279" s="13"/>
    </row>
    <row r="280" spans="1:13" ht="31.5" customHeight="1" x14ac:dyDescent="0.15">
      <c r="A280" s="13">
        <v>278</v>
      </c>
      <c r="B280" s="15" t="s">
        <v>65</v>
      </c>
      <c r="C280" s="16" t="s">
        <v>155</v>
      </c>
      <c r="D280" s="17" t="s">
        <v>215</v>
      </c>
      <c r="E280" s="30" t="s">
        <v>1008</v>
      </c>
      <c r="F280" s="18" t="s">
        <v>536</v>
      </c>
      <c r="G280" s="18">
        <v>115</v>
      </c>
      <c r="H280" s="23">
        <f>[27]王奥童!$I$7</f>
        <v>79.8</v>
      </c>
      <c r="I280" s="23">
        <f>G280*0.25+H280*0.5</f>
        <v>68.650000000000006</v>
      </c>
      <c r="J280" s="13">
        <v>77.87</v>
      </c>
      <c r="K280" s="13"/>
      <c r="L280" s="13">
        <v>2</v>
      </c>
      <c r="M280" s="13" t="s">
        <v>1384</v>
      </c>
    </row>
    <row r="281" spans="1:13" ht="31.5" customHeight="1" x14ac:dyDescent="0.15">
      <c r="A281" s="13">
        <v>279</v>
      </c>
      <c r="B281" s="15" t="s">
        <v>66</v>
      </c>
      <c r="C281" s="16" t="s">
        <v>155</v>
      </c>
      <c r="D281" s="17" t="s">
        <v>213</v>
      </c>
      <c r="E281" s="30" t="s">
        <v>1141</v>
      </c>
      <c r="F281" s="18" t="s">
        <v>537</v>
      </c>
      <c r="G281" s="18">
        <v>142.75</v>
      </c>
      <c r="H281" s="23">
        <f>[28]李浩宇!$I$7</f>
        <v>86.8</v>
      </c>
      <c r="I281" s="23">
        <f>G281*0.25+H281*0.5</f>
        <v>79.087500000000006</v>
      </c>
      <c r="J281" s="13">
        <v>81.96</v>
      </c>
      <c r="K281" s="13"/>
      <c r="L281" s="13">
        <v>1</v>
      </c>
      <c r="M281" s="13" t="s">
        <v>1386</v>
      </c>
    </row>
    <row r="282" spans="1:13" ht="31.5" customHeight="1" x14ac:dyDescent="0.15">
      <c r="A282" s="13">
        <v>280</v>
      </c>
      <c r="B282" s="15" t="s">
        <v>66</v>
      </c>
      <c r="C282" s="16" t="s">
        <v>155</v>
      </c>
      <c r="D282" s="17" t="s">
        <v>213</v>
      </c>
      <c r="E282" s="30" t="s">
        <v>1142</v>
      </c>
      <c r="F282" s="18" t="s">
        <v>538</v>
      </c>
      <c r="G282" s="18">
        <v>123.75</v>
      </c>
      <c r="H282" s="23">
        <f>[28]冯川!$I$7</f>
        <v>86.6</v>
      </c>
      <c r="I282" s="23">
        <f>G282*0.25+H282*0.5</f>
        <v>74.237499999999997</v>
      </c>
      <c r="J282" s="13">
        <v>81.96</v>
      </c>
      <c r="K282" s="13"/>
      <c r="L282" s="13">
        <v>2</v>
      </c>
      <c r="M282" s="13" t="s">
        <v>1386</v>
      </c>
    </row>
    <row r="283" spans="1:13" ht="31.5" customHeight="1" x14ac:dyDescent="0.15">
      <c r="A283" s="13">
        <v>281</v>
      </c>
      <c r="B283" s="15" t="s">
        <v>67</v>
      </c>
      <c r="C283" s="16" t="s">
        <v>155</v>
      </c>
      <c r="D283" s="17" t="s">
        <v>214</v>
      </c>
      <c r="E283" s="30" t="s">
        <v>1077</v>
      </c>
      <c r="F283" s="18" t="s">
        <v>539</v>
      </c>
      <c r="G283" s="18">
        <v>121</v>
      </c>
      <c r="H283" s="23">
        <f>[29]刘浩文!$I$7</f>
        <v>84.799999999999983</v>
      </c>
      <c r="I283" s="23">
        <f>G283*0.25+H283*0.5</f>
        <v>72.649999999999991</v>
      </c>
      <c r="J283" s="13">
        <v>76.31</v>
      </c>
      <c r="K283" s="13"/>
      <c r="L283" s="13">
        <v>2</v>
      </c>
      <c r="M283" s="13" t="s">
        <v>1384</v>
      </c>
    </row>
    <row r="284" spans="1:13" ht="31.5" customHeight="1" x14ac:dyDescent="0.15">
      <c r="A284" s="13">
        <v>282</v>
      </c>
      <c r="B284" s="19" t="s">
        <v>67</v>
      </c>
      <c r="C284" s="16" t="s">
        <v>155</v>
      </c>
      <c r="D284" s="16" t="s">
        <v>214</v>
      </c>
      <c r="E284" s="25" t="s">
        <v>1078</v>
      </c>
      <c r="F284" s="20" t="s">
        <v>540</v>
      </c>
      <c r="G284" s="20">
        <v>130.75</v>
      </c>
      <c r="H284" s="23">
        <f>[29]吴峻!$I$7</f>
        <v>71.8</v>
      </c>
      <c r="I284" s="23">
        <f>G284*0.25+H284*0.5</f>
        <v>68.587500000000006</v>
      </c>
      <c r="J284" s="13">
        <v>76.31</v>
      </c>
      <c r="K284" s="13" t="s">
        <v>1384</v>
      </c>
      <c r="L284" s="13"/>
      <c r="M284" s="13"/>
    </row>
    <row r="285" spans="1:13" ht="31.5" customHeight="1" x14ac:dyDescent="0.15">
      <c r="A285" s="13">
        <v>283</v>
      </c>
      <c r="B285" s="19" t="s">
        <v>67</v>
      </c>
      <c r="C285" s="16" t="s">
        <v>155</v>
      </c>
      <c r="D285" s="16" t="s">
        <v>214</v>
      </c>
      <c r="E285" s="25" t="s">
        <v>1079</v>
      </c>
      <c r="F285" s="20" t="s">
        <v>541</v>
      </c>
      <c r="G285" s="20">
        <v>128</v>
      </c>
      <c r="H285" s="23">
        <f>[29]史哲!$I$7</f>
        <v>88.399999999999991</v>
      </c>
      <c r="I285" s="23">
        <f>G285*0.25+H285*0.5</f>
        <v>76.199999999999989</v>
      </c>
      <c r="J285" s="13">
        <v>76.31</v>
      </c>
      <c r="K285" s="13"/>
      <c r="L285" s="13">
        <v>1</v>
      </c>
      <c r="M285" s="13" t="s">
        <v>1384</v>
      </c>
    </row>
    <row r="286" spans="1:13" ht="31.5" customHeight="1" x14ac:dyDescent="0.15">
      <c r="A286" s="13">
        <v>284</v>
      </c>
      <c r="B286" s="19" t="s">
        <v>67</v>
      </c>
      <c r="C286" s="16" t="s">
        <v>155</v>
      </c>
      <c r="D286" s="16" t="s">
        <v>214</v>
      </c>
      <c r="E286" s="25" t="s">
        <v>1080</v>
      </c>
      <c r="F286" s="20" t="s">
        <v>542</v>
      </c>
      <c r="G286" s="20">
        <v>127.25</v>
      </c>
      <c r="H286" s="23">
        <f>[29]赵若楠!$I$7</f>
        <v>75.000000000000014</v>
      </c>
      <c r="I286" s="23">
        <f>G286*0.25+H286*0.5</f>
        <v>69.3125</v>
      </c>
      <c r="J286" s="13">
        <v>76.31</v>
      </c>
      <c r="K286" s="13" t="s">
        <v>1384</v>
      </c>
      <c r="L286" s="13"/>
      <c r="M286" s="13"/>
    </row>
    <row r="287" spans="1:13" ht="31.5" customHeight="1" x14ac:dyDescent="0.15">
      <c r="A287" s="13">
        <v>285</v>
      </c>
      <c r="B287" s="19" t="s">
        <v>67</v>
      </c>
      <c r="C287" s="16" t="s">
        <v>155</v>
      </c>
      <c r="D287" s="16" t="s">
        <v>214</v>
      </c>
      <c r="E287" s="25" t="s">
        <v>1081</v>
      </c>
      <c r="F287" s="20" t="s">
        <v>543</v>
      </c>
      <c r="G287" s="20">
        <v>120</v>
      </c>
      <c r="H287" s="23">
        <f>[29]安亚玲!$I$7</f>
        <v>72.599999999999994</v>
      </c>
      <c r="I287" s="23">
        <f>G287*0.25+H287*0.5</f>
        <v>66.3</v>
      </c>
      <c r="J287" s="13">
        <v>76.31</v>
      </c>
      <c r="K287" s="13" t="s">
        <v>1384</v>
      </c>
      <c r="L287" s="13"/>
      <c r="M287" s="13"/>
    </row>
    <row r="288" spans="1:13" ht="31.5" customHeight="1" x14ac:dyDescent="0.15">
      <c r="A288" s="13">
        <v>286</v>
      </c>
      <c r="B288" s="15" t="s">
        <v>68</v>
      </c>
      <c r="C288" s="16" t="s">
        <v>155</v>
      </c>
      <c r="D288" s="17" t="s">
        <v>213</v>
      </c>
      <c r="E288" s="30" t="s">
        <v>1090</v>
      </c>
      <c r="F288" s="18" t="s">
        <v>544</v>
      </c>
      <c r="G288" s="18">
        <v>131</v>
      </c>
      <c r="H288" s="23">
        <f>[30]王子豪!$I$7</f>
        <v>81.399999999999991</v>
      </c>
      <c r="I288" s="23">
        <f>G288*0.25+H288*0.5</f>
        <v>73.449999999999989</v>
      </c>
      <c r="J288" s="13"/>
      <c r="K288" s="13"/>
      <c r="L288" s="13">
        <v>5</v>
      </c>
      <c r="M288" s="13"/>
    </row>
    <row r="289" spans="1:13" ht="31.5" customHeight="1" x14ac:dyDescent="0.15">
      <c r="A289" s="13">
        <v>287</v>
      </c>
      <c r="B289" s="15" t="s">
        <v>68</v>
      </c>
      <c r="C289" s="16" t="s">
        <v>155</v>
      </c>
      <c r="D289" s="17" t="s">
        <v>213</v>
      </c>
      <c r="E289" s="30" t="s">
        <v>1091</v>
      </c>
      <c r="F289" s="18" t="s">
        <v>545</v>
      </c>
      <c r="G289" s="18">
        <v>130</v>
      </c>
      <c r="H289" s="23">
        <f>[30]刘凯新!$I$7</f>
        <v>83</v>
      </c>
      <c r="I289" s="23">
        <f>G289*0.25+H289*0.5</f>
        <v>74</v>
      </c>
      <c r="J289" s="13"/>
      <c r="K289" s="13"/>
      <c r="L289" s="13">
        <v>4</v>
      </c>
      <c r="M289" s="13" t="s">
        <v>1385</v>
      </c>
    </row>
    <row r="290" spans="1:13" ht="31.5" customHeight="1" x14ac:dyDescent="0.15">
      <c r="A290" s="13">
        <v>288</v>
      </c>
      <c r="B290" s="15" t="s">
        <v>68</v>
      </c>
      <c r="C290" s="16" t="s">
        <v>155</v>
      </c>
      <c r="D290" s="17" t="s">
        <v>213</v>
      </c>
      <c r="E290" s="30" t="s">
        <v>1092</v>
      </c>
      <c r="F290" s="18" t="s">
        <v>546</v>
      </c>
      <c r="G290" s="18">
        <v>126</v>
      </c>
      <c r="H290" s="23">
        <f>[30]葛星!$I$7</f>
        <v>78</v>
      </c>
      <c r="I290" s="23">
        <f>G290*0.25+H290*0.5</f>
        <v>70.5</v>
      </c>
      <c r="J290" s="13"/>
      <c r="K290" s="13"/>
      <c r="L290" s="13">
        <v>9</v>
      </c>
      <c r="M290" s="13"/>
    </row>
    <row r="291" spans="1:13" ht="31.5" customHeight="1" x14ac:dyDescent="0.15">
      <c r="A291" s="13">
        <v>289</v>
      </c>
      <c r="B291" s="15" t="s">
        <v>68</v>
      </c>
      <c r="C291" s="16" t="s">
        <v>155</v>
      </c>
      <c r="D291" s="17" t="s">
        <v>213</v>
      </c>
      <c r="E291" s="30" t="s">
        <v>1093</v>
      </c>
      <c r="F291" s="18" t="s">
        <v>547</v>
      </c>
      <c r="G291" s="18">
        <v>126</v>
      </c>
      <c r="H291" s="23">
        <f>[30]刘帅!$I$7</f>
        <v>89.399999999999991</v>
      </c>
      <c r="I291" s="23">
        <f>G291*0.25+H291*0.5</f>
        <v>76.199999999999989</v>
      </c>
      <c r="J291" s="13"/>
      <c r="K291" s="13"/>
      <c r="L291" s="13">
        <v>1</v>
      </c>
      <c r="M291" s="13" t="s">
        <v>1384</v>
      </c>
    </row>
    <row r="292" spans="1:13" ht="31.5" customHeight="1" x14ac:dyDescent="0.15">
      <c r="A292" s="13">
        <v>290</v>
      </c>
      <c r="B292" s="15" t="s">
        <v>68</v>
      </c>
      <c r="C292" s="16" t="s">
        <v>155</v>
      </c>
      <c r="D292" s="17" t="s">
        <v>213</v>
      </c>
      <c r="E292" s="30" t="s">
        <v>1094</v>
      </c>
      <c r="F292" s="18" t="s">
        <v>548</v>
      </c>
      <c r="G292" s="18">
        <v>125.75</v>
      </c>
      <c r="H292" s="23">
        <f>[30]董健哲!$I$7</f>
        <v>88.8</v>
      </c>
      <c r="I292" s="23">
        <f>G292*0.25+H292*0.5</f>
        <v>75.837500000000006</v>
      </c>
      <c r="J292" s="13"/>
      <c r="K292" s="13"/>
      <c r="L292" s="13">
        <v>2</v>
      </c>
      <c r="M292" s="13" t="s">
        <v>1384</v>
      </c>
    </row>
    <row r="293" spans="1:13" ht="31.5" customHeight="1" x14ac:dyDescent="0.15">
      <c r="A293" s="13">
        <v>291</v>
      </c>
      <c r="B293" s="15" t="s">
        <v>68</v>
      </c>
      <c r="C293" s="16" t="s">
        <v>155</v>
      </c>
      <c r="D293" s="17" t="s">
        <v>213</v>
      </c>
      <c r="E293" s="30" t="s">
        <v>1095</v>
      </c>
      <c r="F293" s="18" t="s">
        <v>549</v>
      </c>
      <c r="G293" s="18">
        <v>124.5</v>
      </c>
      <c r="H293" s="23">
        <f>[30]钱浩!$I$7</f>
        <v>74.599999999999994</v>
      </c>
      <c r="I293" s="23">
        <f>G293*0.25+H293*0.5</f>
        <v>68.424999999999997</v>
      </c>
      <c r="J293" s="13"/>
      <c r="K293" s="13"/>
      <c r="L293" s="13">
        <v>11</v>
      </c>
      <c r="M293" s="13"/>
    </row>
    <row r="294" spans="1:13" ht="31.5" customHeight="1" x14ac:dyDescent="0.15">
      <c r="A294" s="13">
        <v>292</v>
      </c>
      <c r="B294" s="15" t="s">
        <v>68</v>
      </c>
      <c r="C294" s="16" t="s">
        <v>155</v>
      </c>
      <c r="D294" s="17" t="s">
        <v>213</v>
      </c>
      <c r="E294" s="30" t="s">
        <v>1096</v>
      </c>
      <c r="F294" s="18" t="s">
        <v>550</v>
      </c>
      <c r="G294" s="18">
        <v>120.5</v>
      </c>
      <c r="H294" s="23">
        <f>[30]马雨晴!$I$7</f>
        <v>79.800000000000011</v>
      </c>
      <c r="I294" s="23">
        <f>G294*0.25+H294*0.5</f>
        <v>70.025000000000006</v>
      </c>
      <c r="J294" s="13"/>
      <c r="K294" s="13"/>
      <c r="L294" s="13">
        <v>10</v>
      </c>
      <c r="M294" s="13"/>
    </row>
    <row r="295" spans="1:13" ht="31.5" customHeight="1" x14ac:dyDescent="0.15">
      <c r="A295" s="13">
        <v>293</v>
      </c>
      <c r="B295" s="19" t="s">
        <v>68</v>
      </c>
      <c r="C295" s="16" t="s">
        <v>155</v>
      </c>
      <c r="D295" s="16" t="s">
        <v>213</v>
      </c>
      <c r="E295" s="25" t="s">
        <v>1097</v>
      </c>
      <c r="F295" s="20" t="s">
        <v>551</v>
      </c>
      <c r="G295" s="20">
        <v>142</v>
      </c>
      <c r="H295" s="23">
        <f>[30]张敏!$I$7</f>
        <v>77.8</v>
      </c>
      <c r="I295" s="23">
        <f>G295*0.25+H295*0.5</f>
        <v>74.400000000000006</v>
      </c>
      <c r="J295" s="13"/>
      <c r="K295" s="13"/>
      <c r="L295" s="13">
        <v>3</v>
      </c>
      <c r="M295" s="13" t="s">
        <v>1384</v>
      </c>
    </row>
    <row r="296" spans="1:13" ht="31.5" customHeight="1" x14ac:dyDescent="0.15">
      <c r="A296" s="13">
        <v>294</v>
      </c>
      <c r="B296" s="19" t="s">
        <v>68</v>
      </c>
      <c r="C296" s="16" t="s">
        <v>155</v>
      </c>
      <c r="D296" s="16" t="s">
        <v>213</v>
      </c>
      <c r="E296" s="25" t="s">
        <v>1098</v>
      </c>
      <c r="F296" s="20" t="s">
        <v>552</v>
      </c>
      <c r="G296" s="20">
        <v>135.5</v>
      </c>
      <c r="H296" s="23">
        <f>[30]王谦!$I$7</f>
        <v>74.600000000000009</v>
      </c>
      <c r="I296" s="23">
        <f>G296*0.25+H296*0.5</f>
        <v>71.175000000000011</v>
      </c>
      <c r="J296" s="13"/>
      <c r="K296" s="13"/>
      <c r="L296" s="13">
        <v>8</v>
      </c>
      <c r="M296" s="13"/>
    </row>
    <row r="297" spans="1:13" ht="31.5" customHeight="1" x14ac:dyDescent="0.15">
      <c r="A297" s="13">
        <v>295</v>
      </c>
      <c r="B297" s="19" t="s">
        <v>68</v>
      </c>
      <c r="C297" s="16" t="s">
        <v>155</v>
      </c>
      <c r="D297" s="16" t="s">
        <v>213</v>
      </c>
      <c r="E297" s="25" t="s">
        <v>1099</v>
      </c>
      <c r="F297" s="20" t="s">
        <v>553</v>
      </c>
      <c r="G297" s="20">
        <v>131.5</v>
      </c>
      <c r="H297" s="23">
        <f>[30]高娟!$I$7</f>
        <v>68</v>
      </c>
      <c r="I297" s="23">
        <f>G297*0.25+H297*0.5</f>
        <v>66.875</v>
      </c>
      <c r="J297" s="13"/>
      <c r="K297" s="13"/>
      <c r="L297" s="13">
        <v>12</v>
      </c>
      <c r="M297" s="13"/>
    </row>
    <row r="298" spans="1:13" ht="31.5" customHeight="1" x14ac:dyDescent="0.15">
      <c r="A298" s="13">
        <v>296</v>
      </c>
      <c r="B298" s="19" t="s">
        <v>68</v>
      </c>
      <c r="C298" s="16" t="s">
        <v>155</v>
      </c>
      <c r="D298" s="16" t="s">
        <v>213</v>
      </c>
      <c r="E298" s="25" t="s">
        <v>1051</v>
      </c>
      <c r="F298" s="20" t="s">
        <v>554</v>
      </c>
      <c r="G298" s="20">
        <v>131</v>
      </c>
      <c r="H298" s="23">
        <f>[30]张静!$I$7</f>
        <v>77.600000000000009</v>
      </c>
      <c r="I298" s="23">
        <f>G298*0.25+H298*0.5</f>
        <v>71.550000000000011</v>
      </c>
      <c r="J298" s="13"/>
      <c r="K298" s="13"/>
      <c r="L298" s="13">
        <v>7</v>
      </c>
      <c r="M298" s="13"/>
    </row>
    <row r="299" spans="1:13" ht="31.5" customHeight="1" x14ac:dyDescent="0.15">
      <c r="A299" s="13">
        <v>297</v>
      </c>
      <c r="B299" s="19" t="s">
        <v>68</v>
      </c>
      <c r="C299" s="16" t="s">
        <v>155</v>
      </c>
      <c r="D299" s="16" t="s">
        <v>213</v>
      </c>
      <c r="E299" s="25" t="s">
        <v>1100</v>
      </c>
      <c r="F299" s="20" t="s">
        <v>555</v>
      </c>
      <c r="G299" s="20">
        <v>127.75</v>
      </c>
      <c r="H299" s="23">
        <f>[30]扈汪洋!$I$7</f>
        <v>82</v>
      </c>
      <c r="I299" s="23">
        <f>G299*0.25+H299*0.5</f>
        <v>72.9375</v>
      </c>
      <c r="J299" s="13"/>
      <c r="K299" s="13"/>
      <c r="L299" s="13">
        <v>6</v>
      </c>
      <c r="M299" s="13"/>
    </row>
    <row r="300" spans="1:13" ht="31.5" customHeight="1" x14ac:dyDescent="0.15">
      <c r="A300" s="13">
        <v>298</v>
      </c>
      <c r="B300" s="15" t="s">
        <v>69</v>
      </c>
      <c r="C300" s="16" t="s">
        <v>155</v>
      </c>
      <c r="D300" s="17" t="s">
        <v>214</v>
      </c>
      <c r="E300" s="30" t="s">
        <v>1143</v>
      </c>
      <c r="F300" s="18" t="s">
        <v>556</v>
      </c>
      <c r="G300" s="18">
        <v>146.25</v>
      </c>
      <c r="H300" s="23">
        <f>[28]周翔宇!$I$7</f>
        <v>86</v>
      </c>
      <c r="I300" s="23">
        <f>G300*0.25+H300*0.5</f>
        <v>79.5625</v>
      </c>
      <c r="J300" s="13"/>
      <c r="K300" s="13"/>
      <c r="L300" s="13">
        <v>1</v>
      </c>
      <c r="M300" s="13" t="s">
        <v>1386</v>
      </c>
    </row>
    <row r="301" spans="1:13" ht="31.5" customHeight="1" x14ac:dyDescent="0.15">
      <c r="A301" s="13">
        <v>299</v>
      </c>
      <c r="B301" s="15" t="s">
        <v>69</v>
      </c>
      <c r="C301" s="16" t="s">
        <v>155</v>
      </c>
      <c r="D301" s="17" t="s">
        <v>214</v>
      </c>
      <c r="E301" s="30" t="s">
        <v>1144</v>
      </c>
      <c r="F301" s="18" t="s">
        <v>557</v>
      </c>
      <c r="G301" s="18">
        <v>144</v>
      </c>
      <c r="H301" s="23">
        <f>[28]赵伟杰!$I$7</f>
        <v>81.600000000000009</v>
      </c>
      <c r="I301" s="23">
        <f>G301*0.25+H301*0.5</f>
        <v>76.800000000000011</v>
      </c>
      <c r="J301" s="13"/>
      <c r="K301" s="13"/>
      <c r="L301" s="13">
        <v>3</v>
      </c>
      <c r="M301" s="13" t="s">
        <v>1386</v>
      </c>
    </row>
    <row r="302" spans="1:13" ht="31.5" customHeight="1" x14ac:dyDescent="0.15">
      <c r="A302" s="13">
        <v>300</v>
      </c>
      <c r="B302" s="15" t="s">
        <v>69</v>
      </c>
      <c r="C302" s="16" t="s">
        <v>155</v>
      </c>
      <c r="D302" s="17" t="s">
        <v>214</v>
      </c>
      <c r="E302" s="30" t="s">
        <v>1145</v>
      </c>
      <c r="F302" s="18" t="s">
        <v>558</v>
      </c>
      <c r="G302" s="18">
        <v>135.25</v>
      </c>
      <c r="H302" s="23">
        <f>[28]李姝欣!$I$7</f>
        <v>75.8</v>
      </c>
      <c r="I302" s="23">
        <f>G302*0.25+H302*0.5</f>
        <v>71.712500000000006</v>
      </c>
      <c r="J302" s="13"/>
      <c r="K302" s="13"/>
      <c r="L302" s="13">
        <v>5</v>
      </c>
      <c r="M302" s="13"/>
    </row>
    <row r="303" spans="1:13" ht="31.5" customHeight="1" x14ac:dyDescent="0.15">
      <c r="A303" s="13">
        <v>301</v>
      </c>
      <c r="B303" s="15" t="s">
        <v>69</v>
      </c>
      <c r="C303" s="16" t="s">
        <v>155</v>
      </c>
      <c r="D303" s="17" t="s">
        <v>214</v>
      </c>
      <c r="E303" s="30" t="s">
        <v>1146</v>
      </c>
      <c r="F303" s="18" t="s">
        <v>559</v>
      </c>
      <c r="G303" s="18">
        <v>132.75</v>
      </c>
      <c r="H303" s="23">
        <f>[28]罗韧!$I$7</f>
        <v>90.2</v>
      </c>
      <c r="I303" s="23">
        <f>G303*0.25+H303*0.5</f>
        <v>78.287499999999994</v>
      </c>
      <c r="J303" s="13"/>
      <c r="K303" s="13"/>
      <c r="L303" s="13">
        <v>2</v>
      </c>
      <c r="M303" s="13" t="s">
        <v>1386</v>
      </c>
    </row>
    <row r="304" spans="1:13" ht="31.5" customHeight="1" x14ac:dyDescent="0.15">
      <c r="A304" s="13">
        <v>302</v>
      </c>
      <c r="B304" s="15" t="s">
        <v>69</v>
      </c>
      <c r="C304" s="16" t="s">
        <v>155</v>
      </c>
      <c r="D304" s="17" t="s">
        <v>214</v>
      </c>
      <c r="E304" s="30" t="s">
        <v>1147</v>
      </c>
      <c r="F304" s="18" t="s">
        <v>560</v>
      </c>
      <c r="G304" s="18">
        <v>127.5</v>
      </c>
      <c r="H304" s="23">
        <f>[28]闫丽娜!$I$7</f>
        <v>79.000000000000014</v>
      </c>
      <c r="I304" s="23">
        <f>G304*0.25+H304*0.5</f>
        <v>71.375</v>
      </c>
      <c r="J304" s="13"/>
      <c r="K304" s="13"/>
      <c r="L304" s="13">
        <v>6</v>
      </c>
      <c r="M304" s="13"/>
    </row>
    <row r="305" spans="1:13" ht="31.5" customHeight="1" x14ac:dyDescent="0.15">
      <c r="A305" s="13">
        <v>303</v>
      </c>
      <c r="B305" s="15" t="s">
        <v>69</v>
      </c>
      <c r="C305" s="16" t="s">
        <v>155</v>
      </c>
      <c r="D305" s="17" t="s">
        <v>214</v>
      </c>
      <c r="E305" s="30" t="s">
        <v>1148</v>
      </c>
      <c r="F305" s="18" t="s">
        <v>561</v>
      </c>
      <c r="G305" s="18">
        <v>119</v>
      </c>
      <c r="H305" s="23">
        <f>[28]杨连年!$I$7</f>
        <v>77.999999999999986</v>
      </c>
      <c r="I305" s="23">
        <f>G305*0.25+H305*0.5</f>
        <v>68.75</v>
      </c>
      <c r="J305" s="13"/>
      <c r="K305" s="13"/>
      <c r="L305" s="13">
        <v>8</v>
      </c>
      <c r="M305" s="13"/>
    </row>
    <row r="306" spans="1:13" ht="31.5" customHeight="1" x14ac:dyDescent="0.15">
      <c r="A306" s="13">
        <v>304</v>
      </c>
      <c r="B306" s="15" t="s">
        <v>69</v>
      </c>
      <c r="C306" s="16" t="s">
        <v>155</v>
      </c>
      <c r="D306" s="17" t="s">
        <v>214</v>
      </c>
      <c r="E306" s="30" t="s">
        <v>1149</v>
      </c>
      <c r="F306" s="18" t="s">
        <v>562</v>
      </c>
      <c r="G306" s="18">
        <v>116</v>
      </c>
      <c r="H306" s="23">
        <f>[28]乔丹!$I$7</f>
        <v>79.2</v>
      </c>
      <c r="I306" s="23">
        <f>G306*0.25+H306*0.5</f>
        <v>68.599999999999994</v>
      </c>
      <c r="J306" s="13"/>
      <c r="K306" s="13"/>
      <c r="L306" s="13">
        <v>9</v>
      </c>
      <c r="M306" s="13"/>
    </row>
    <row r="307" spans="1:13" ht="31.5" customHeight="1" x14ac:dyDescent="0.15">
      <c r="A307" s="13">
        <v>305</v>
      </c>
      <c r="B307" s="15" t="s">
        <v>69</v>
      </c>
      <c r="C307" s="16" t="s">
        <v>155</v>
      </c>
      <c r="D307" s="17" t="s">
        <v>214</v>
      </c>
      <c r="E307" s="30" t="s">
        <v>1150</v>
      </c>
      <c r="F307" s="18" t="s">
        <v>563</v>
      </c>
      <c r="G307" s="18">
        <v>115</v>
      </c>
      <c r="H307" s="23">
        <f>[28]张赛!$I$7</f>
        <v>82.6</v>
      </c>
      <c r="I307" s="23">
        <f>G307*0.25+H307*0.5</f>
        <v>70.05</v>
      </c>
      <c r="J307" s="13"/>
      <c r="K307" s="13"/>
      <c r="L307" s="13">
        <v>7</v>
      </c>
      <c r="M307" s="13"/>
    </row>
    <row r="308" spans="1:13" ht="31.5" customHeight="1" x14ac:dyDescent="0.15">
      <c r="A308" s="13">
        <v>306</v>
      </c>
      <c r="B308" s="19" t="s">
        <v>69</v>
      </c>
      <c r="C308" s="16" t="s">
        <v>155</v>
      </c>
      <c r="D308" s="16" t="s">
        <v>214</v>
      </c>
      <c r="E308" s="25" t="s">
        <v>1151</v>
      </c>
      <c r="F308" s="20" t="s">
        <v>564</v>
      </c>
      <c r="G308" s="20">
        <v>136.75</v>
      </c>
      <c r="H308" s="23">
        <f>[28]李钧!$I$7</f>
        <v>75.8</v>
      </c>
      <c r="I308" s="23">
        <f>G308*0.25+H308*0.5</f>
        <v>72.087500000000006</v>
      </c>
      <c r="J308" s="13"/>
      <c r="K308" s="13"/>
      <c r="L308" s="13">
        <v>4</v>
      </c>
      <c r="M308" s="13"/>
    </row>
    <row r="309" spans="1:13" ht="31.5" customHeight="1" x14ac:dyDescent="0.15">
      <c r="A309" s="13">
        <v>307</v>
      </c>
      <c r="B309" s="15" t="s">
        <v>70</v>
      </c>
      <c r="C309" s="16" t="s">
        <v>155</v>
      </c>
      <c r="D309" s="17" t="s">
        <v>215</v>
      </c>
      <c r="E309" s="30" t="s">
        <v>1082</v>
      </c>
      <c r="F309" s="18" t="s">
        <v>565</v>
      </c>
      <c r="G309" s="18">
        <v>128.5</v>
      </c>
      <c r="H309" s="23">
        <f>[29]赵松!$I$7</f>
        <v>66.8</v>
      </c>
      <c r="I309" s="23">
        <f>G309*0.25+H309*0.5</f>
        <v>65.525000000000006</v>
      </c>
      <c r="J309" s="13"/>
      <c r="K309" s="13"/>
      <c r="L309" s="13">
        <v>8</v>
      </c>
      <c r="M309" s="13"/>
    </row>
    <row r="310" spans="1:13" ht="31.5" customHeight="1" x14ac:dyDescent="0.15">
      <c r="A310" s="13">
        <v>308</v>
      </c>
      <c r="B310" s="15" t="s">
        <v>70</v>
      </c>
      <c r="C310" s="16" t="s">
        <v>155</v>
      </c>
      <c r="D310" s="17" t="s">
        <v>215</v>
      </c>
      <c r="E310" s="30" t="s">
        <v>258</v>
      </c>
      <c r="F310" s="18" t="s">
        <v>566</v>
      </c>
      <c r="G310" s="18">
        <v>124.75</v>
      </c>
      <c r="H310" s="23">
        <f>[29]杨仕伟!$I$7</f>
        <v>85.199999999999989</v>
      </c>
      <c r="I310" s="23">
        <f>G310*0.25+H310*0.5</f>
        <v>73.787499999999994</v>
      </c>
      <c r="J310" s="13"/>
      <c r="K310" s="13"/>
      <c r="L310" s="13">
        <v>1</v>
      </c>
      <c r="M310" s="13" t="s">
        <v>1384</v>
      </c>
    </row>
    <row r="311" spans="1:13" ht="31.5" customHeight="1" x14ac:dyDescent="0.15">
      <c r="A311" s="13">
        <v>309</v>
      </c>
      <c r="B311" s="15" t="s">
        <v>70</v>
      </c>
      <c r="C311" s="16" t="s">
        <v>155</v>
      </c>
      <c r="D311" s="17" t="s">
        <v>215</v>
      </c>
      <c r="E311" s="30" t="s">
        <v>1083</v>
      </c>
      <c r="F311" s="18" t="s">
        <v>567</v>
      </c>
      <c r="G311" s="18">
        <v>115.5</v>
      </c>
      <c r="H311" s="23">
        <f>[29]苏祺!$I$7</f>
        <v>71.400000000000006</v>
      </c>
      <c r="I311" s="23">
        <f>G311*0.25+H311*0.5</f>
        <v>64.575000000000003</v>
      </c>
      <c r="J311" s="13"/>
      <c r="K311" s="13"/>
      <c r="L311" s="13">
        <v>9</v>
      </c>
      <c r="M311" s="13"/>
    </row>
    <row r="312" spans="1:13" ht="31.5" customHeight="1" x14ac:dyDescent="0.15">
      <c r="A312" s="13">
        <v>310</v>
      </c>
      <c r="B312" s="19" t="s">
        <v>70</v>
      </c>
      <c r="C312" s="16" t="s">
        <v>155</v>
      </c>
      <c r="D312" s="16" t="s">
        <v>215</v>
      </c>
      <c r="E312" s="25" t="s">
        <v>1084</v>
      </c>
      <c r="F312" s="20" t="s">
        <v>568</v>
      </c>
      <c r="G312" s="20">
        <v>130.75</v>
      </c>
      <c r="H312" s="23">
        <f>[29]瞿谦!$I$7</f>
        <v>72</v>
      </c>
      <c r="I312" s="23">
        <f>G312*0.25+H312*0.5</f>
        <v>68.6875</v>
      </c>
      <c r="J312" s="13"/>
      <c r="K312" s="13"/>
      <c r="L312" s="13">
        <v>4</v>
      </c>
      <c r="M312" s="13"/>
    </row>
    <row r="313" spans="1:13" ht="31.5" customHeight="1" x14ac:dyDescent="0.15">
      <c r="A313" s="13">
        <v>311</v>
      </c>
      <c r="B313" s="19" t="s">
        <v>70</v>
      </c>
      <c r="C313" s="16" t="s">
        <v>155</v>
      </c>
      <c r="D313" s="16" t="s">
        <v>215</v>
      </c>
      <c r="E313" s="25" t="s">
        <v>1085</v>
      </c>
      <c r="F313" s="20" t="s">
        <v>569</v>
      </c>
      <c r="G313" s="20">
        <v>130.5</v>
      </c>
      <c r="H313" s="23">
        <f>[29]于晓明!$I$7</f>
        <v>73.600000000000009</v>
      </c>
      <c r="I313" s="23">
        <f>G313*0.25+H313*0.5</f>
        <v>69.425000000000011</v>
      </c>
      <c r="J313" s="13"/>
      <c r="K313" s="13"/>
      <c r="L313" s="13">
        <v>3</v>
      </c>
      <c r="M313" s="13" t="s">
        <v>1384</v>
      </c>
    </row>
    <row r="314" spans="1:13" ht="31.5" customHeight="1" x14ac:dyDescent="0.15">
      <c r="A314" s="13">
        <v>312</v>
      </c>
      <c r="B314" s="19" t="s">
        <v>70</v>
      </c>
      <c r="C314" s="16" t="s">
        <v>155</v>
      </c>
      <c r="D314" s="16" t="s">
        <v>215</v>
      </c>
      <c r="E314" s="25" t="s">
        <v>1086</v>
      </c>
      <c r="F314" s="20" t="s">
        <v>570</v>
      </c>
      <c r="G314" s="20">
        <v>124.5</v>
      </c>
      <c r="H314" s="23">
        <f>[29]张希!$I$7</f>
        <v>73.8</v>
      </c>
      <c r="I314" s="23">
        <f>G314*0.25+H314*0.5</f>
        <v>68.025000000000006</v>
      </c>
      <c r="J314" s="13"/>
      <c r="K314" s="13"/>
      <c r="L314" s="13">
        <v>5</v>
      </c>
      <c r="M314" s="13"/>
    </row>
    <row r="315" spans="1:13" ht="31.5" customHeight="1" x14ac:dyDescent="0.15">
      <c r="A315" s="13">
        <v>313</v>
      </c>
      <c r="B315" s="19" t="s">
        <v>70</v>
      </c>
      <c r="C315" s="16" t="s">
        <v>155</v>
      </c>
      <c r="D315" s="16" t="s">
        <v>215</v>
      </c>
      <c r="E315" s="25" t="s">
        <v>1087</v>
      </c>
      <c r="F315" s="20" t="s">
        <v>571</v>
      </c>
      <c r="G315" s="20">
        <v>120.5</v>
      </c>
      <c r="H315" s="23">
        <f>[29]王权!$I$7</f>
        <v>72.400000000000006</v>
      </c>
      <c r="I315" s="23">
        <f>G315*0.25+H315*0.5</f>
        <v>66.325000000000003</v>
      </c>
      <c r="J315" s="13"/>
      <c r="K315" s="13"/>
      <c r="L315" s="13">
        <v>7</v>
      </c>
      <c r="M315" s="13"/>
    </row>
    <row r="316" spans="1:13" ht="31.5" customHeight="1" x14ac:dyDescent="0.15">
      <c r="A316" s="13">
        <v>314</v>
      </c>
      <c r="B316" s="19" t="s">
        <v>70</v>
      </c>
      <c r="C316" s="16" t="s">
        <v>155</v>
      </c>
      <c r="D316" s="16" t="s">
        <v>215</v>
      </c>
      <c r="E316" s="25" t="s">
        <v>1088</v>
      </c>
      <c r="F316" s="20" t="s">
        <v>572</v>
      </c>
      <c r="G316" s="20">
        <v>120</v>
      </c>
      <c r="H316" s="23">
        <f>[29]姚瑶!$I$7</f>
        <v>85.600000000000009</v>
      </c>
      <c r="I316" s="23">
        <f>G316*0.25+H316*0.5</f>
        <v>72.800000000000011</v>
      </c>
      <c r="J316" s="13"/>
      <c r="K316" s="13"/>
      <c r="L316" s="13">
        <v>2</v>
      </c>
      <c r="M316" s="13" t="s">
        <v>1384</v>
      </c>
    </row>
    <row r="317" spans="1:13" ht="31.5" customHeight="1" x14ac:dyDescent="0.15">
      <c r="A317" s="13">
        <v>315</v>
      </c>
      <c r="B317" s="19" t="s">
        <v>70</v>
      </c>
      <c r="C317" s="16" t="s">
        <v>155</v>
      </c>
      <c r="D317" s="16" t="s">
        <v>215</v>
      </c>
      <c r="E317" s="25" t="s">
        <v>1089</v>
      </c>
      <c r="F317" s="20" t="s">
        <v>573</v>
      </c>
      <c r="G317" s="20">
        <v>116.5</v>
      </c>
      <c r="H317" s="23">
        <f>[29]李潇!$I$7</f>
        <v>75</v>
      </c>
      <c r="I317" s="23">
        <f>G317*0.25+H317*0.5</f>
        <v>66.625</v>
      </c>
      <c r="J317" s="13"/>
      <c r="K317" s="13"/>
      <c r="L317" s="13">
        <v>6</v>
      </c>
      <c r="M317" s="13"/>
    </row>
    <row r="318" spans="1:13" ht="31.5" customHeight="1" x14ac:dyDescent="0.15">
      <c r="A318" s="13">
        <v>316</v>
      </c>
      <c r="B318" s="15" t="s">
        <v>71</v>
      </c>
      <c r="C318" s="16" t="s">
        <v>156</v>
      </c>
      <c r="D318" s="17" t="s">
        <v>216</v>
      </c>
      <c r="E318" s="30" t="s">
        <v>1168</v>
      </c>
      <c r="F318" s="18" t="s">
        <v>574</v>
      </c>
      <c r="G318" s="18">
        <v>147.75</v>
      </c>
      <c r="H318" s="23">
        <f>[14]彭永!$I$7</f>
        <v>88.800000000000011</v>
      </c>
      <c r="I318" s="23">
        <f>G318*0.25+H318*0.5</f>
        <v>81.337500000000006</v>
      </c>
      <c r="J318" s="13">
        <v>80.319999999999993</v>
      </c>
      <c r="K318" s="13"/>
      <c r="L318" s="13">
        <v>1</v>
      </c>
      <c r="M318" s="13" t="s">
        <v>1381</v>
      </c>
    </row>
    <row r="319" spans="1:13" ht="31.5" customHeight="1" x14ac:dyDescent="0.15">
      <c r="A319" s="13">
        <v>317</v>
      </c>
      <c r="B319" s="15" t="s">
        <v>71</v>
      </c>
      <c r="C319" s="16" t="s">
        <v>156</v>
      </c>
      <c r="D319" s="17" t="s">
        <v>216</v>
      </c>
      <c r="E319" s="30" t="s">
        <v>1169</v>
      </c>
      <c r="F319" s="18" t="s">
        <v>575</v>
      </c>
      <c r="G319" s="18">
        <v>139.5</v>
      </c>
      <c r="H319" s="23">
        <f>[14]贾永全!$I$7</f>
        <v>76.8</v>
      </c>
      <c r="I319" s="23">
        <f>G319*0.25+H319*0.5</f>
        <v>73.275000000000006</v>
      </c>
      <c r="J319" s="13">
        <v>80.319999999999993</v>
      </c>
      <c r="K319" s="13" t="s">
        <v>1381</v>
      </c>
      <c r="L319" s="13"/>
      <c r="M319" s="13"/>
    </row>
    <row r="320" spans="1:13" ht="31.5" customHeight="1" x14ac:dyDescent="0.15">
      <c r="A320" s="13">
        <v>318</v>
      </c>
      <c r="B320" s="15" t="s">
        <v>71</v>
      </c>
      <c r="C320" s="16" t="s">
        <v>156</v>
      </c>
      <c r="D320" s="17" t="s">
        <v>216</v>
      </c>
      <c r="E320" s="30" t="s">
        <v>1170</v>
      </c>
      <c r="F320" s="18" t="s">
        <v>576</v>
      </c>
      <c r="G320" s="18">
        <v>130.25</v>
      </c>
      <c r="H320" s="23" t="s">
        <v>1410</v>
      </c>
      <c r="I320" s="23">
        <f>G320*0.25</f>
        <v>32.5625</v>
      </c>
      <c r="J320" s="13">
        <v>80.319999999999993</v>
      </c>
      <c r="K320" s="13"/>
      <c r="L320" s="13"/>
      <c r="M320" s="13"/>
    </row>
    <row r="321" spans="1:13" ht="31.5" customHeight="1" x14ac:dyDescent="0.15">
      <c r="A321" s="13">
        <v>319</v>
      </c>
      <c r="B321" s="15" t="s">
        <v>72</v>
      </c>
      <c r="C321" s="16" t="s">
        <v>157</v>
      </c>
      <c r="D321" s="17" t="s">
        <v>217</v>
      </c>
      <c r="E321" s="30" t="s">
        <v>1304</v>
      </c>
      <c r="F321" s="18" t="s">
        <v>577</v>
      </c>
      <c r="G321" s="18">
        <v>146.5</v>
      </c>
      <c r="H321" s="23">
        <f>[17]侯悦琳!$I$7</f>
        <v>89.6</v>
      </c>
      <c r="I321" s="23">
        <f>G321*0.25+H321*0.5</f>
        <v>81.424999999999997</v>
      </c>
      <c r="J321" s="13">
        <v>82.29</v>
      </c>
      <c r="K321" s="13"/>
      <c r="L321" s="13">
        <v>1</v>
      </c>
      <c r="M321" s="13" t="s">
        <v>1380</v>
      </c>
    </row>
    <row r="322" spans="1:13" ht="31.5" customHeight="1" x14ac:dyDescent="0.15">
      <c r="A322" s="13">
        <v>320</v>
      </c>
      <c r="B322" s="15" t="s">
        <v>72</v>
      </c>
      <c r="C322" s="16" t="s">
        <v>157</v>
      </c>
      <c r="D322" s="17" t="s">
        <v>217</v>
      </c>
      <c r="E322" s="30" t="s">
        <v>1305</v>
      </c>
      <c r="F322" s="18" t="s">
        <v>578</v>
      </c>
      <c r="G322" s="18">
        <v>146.25</v>
      </c>
      <c r="H322" s="23">
        <f>[17]乔嫄!$I$7</f>
        <v>85</v>
      </c>
      <c r="I322" s="23">
        <f>G322*0.25+H322*0.5</f>
        <v>79.0625</v>
      </c>
      <c r="J322" s="13">
        <v>82.29</v>
      </c>
      <c r="K322" s="13"/>
      <c r="L322" s="13">
        <v>2</v>
      </c>
      <c r="M322" s="13"/>
    </row>
    <row r="323" spans="1:13" ht="31.5" customHeight="1" x14ac:dyDescent="0.15">
      <c r="A323" s="13">
        <v>321</v>
      </c>
      <c r="B323" s="19" t="s">
        <v>73</v>
      </c>
      <c r="C323" s="16" t="s">
        <v>157</v>
      </c>
      <c r="D323" s="16" t="s">
        <v>181</v>
      </c>
      <c r="E323" s="25" t="s">
        <v>1306</v>
      </c>
      <c r="F323" s="20" t="s">
        <v>579</v>
      </c>
      <c r="G323" s="20">
        <v>153.25</v>
      </c>
      <c r="H323" s="23">
        <f>[17]丁翔!$I$7</f>
        <v>73.600000000000009</v>
      </c>
      <c r="I323" s="23">
        <f>G323*0.25+H323*0.5</f>
        <v>75.112500000000011</v>
      </c>
      <c r="J323" s="13"/>
      <c r="K323" s="13"/>
      <c r="L323" s="13">
        <v>3</v>
      </c>
      <c r="M323" s="13"/>
    </row>
    <row r="324" spans="1:13" ht="31.5" customHeight="1" x14ac:dyDescent="0.15">
      <c r="A324" s="13">
        <v>322</v>
      </c>
      <c r="B324" s="19" t="s">
        <v>73</v>
      </c>
      <c r="C324" s="16" t="s">
        <v>157</v>
      </c>
      <c r="D324" s="16" t="s">
        <v>181</v>
      </c>
      <c r="E324" s="25" t="s">
        <v>1307</v>
      </c>
      <c r="F324" s="20" t="s">
        <v>580</v>
      </c>
      <c r="G324" s="20">
        <v>138.5</v>
      </c>
      <c r="H324" s="23">
        <f>[17]王奥博!$I$7</f>
        <v>86.6</v>
      </c>
      <c r="I324" s="23">
        <f>G324*0.25+H324*0.5</f>
        <v>77.924999999999997</v>
      </c>
      <c r="J324" s="13"/>
      <c r="K324" s="13"/>
      <c r="L324" s="13">
        <v>1</v>
      </c>
      <c r="M324" s="13" t="s">
        <v>1380</v>
      </c>
    </row>
    <row r="325" spans="1:13" ht="31.5" customHeight="1" x14ac:dyDescent="0.15">
      <c r="A325" s="13">
        <v>323</v>
      </c>
      <c r="B325" s="19" t="s">
        <v>73</v>
      </c>
      <c r="C325" s="16" t="s">
        <v>157</v>
      </c>
      <c r="D325" s="16" t="s">
        <v>181</v>
      </c>
      <c r="E325" s="25" t="s">
        <v>1308</v>
      </c>
      <c r="F325" s="20" t="s">
        <v>581</v>
      </c>
      <c r="G325" s="20">
        <v>136.25</v>
      </c>
      <c r="H325" s="23">
        <f>[17]张钜栋!$I$7</f>
        <v>84.4</v>
      </c>
      <c r="I325" s="23">
        <f>G325*0.25+H325*0.5</f>
        <v>76.262500000000003</v>
      </c>
      <c r="J325" s="13"/>
      <c r="K325" s="13"/>
      <c r="L325" s="13">
        <v>2</v>
      </c>
      <c r="M325" s="13"/>
    </row>
    <row r="326" spans="1:13" ht="31.5" customHeight="1" x14ac:dyDescent="0.15">
      <c r="A326" s="13">
        <v>324</v>
      </c>
      <c r="B326" s="15" t="s">
        <v>74</v>
      </c>
      <c r="C326" s="16" t="s">
        <v>158</v>
      </c>
      <c r="D326" s="17" t="s">
        <v>218</v>
      </c>
      <c r="E326" s="30" t="s">
        <v>1245</v>
      </c>
      <c r="F326" s="18" t="s">
        <v>582</v>
      </c>
      <c r="G326" s="18">
        <v>130.75</v>
      </c>
      <c r="H326" s="23">
        <f>[31]张鑫!$I$7</f>
        <v>87.8</v>
      </c>
      <c r="I326" s="23">
        <f>G326*0.25+H326*0.5</f>
        <v>76.587500000000006</v>
      </c>
      <c r="J326" s="13"/>
      <c r="K326" s="13"/>
      <c r="L326" s="13">
        <v>1</v>
      </c>
      <c r="M326" s="13" t="s">
        <v>1393</v>
      </c>
    </row>
    <row r="327" spans="1:13" ht="31.5" customHeight="1" x14ac:dyDescent="0.15">
      <c r="A327" s="13">
        <v>325</v>
      </c>
      <c r="B327" s="19" t="s">
        <v>74</v>
      </c>
      <c r="C327" s="16" t="s">
        <v>158</v>
      </c>
      <c r="D327" s="16" t="s">
        <v>218</v>
      </c>
      <c r="E327" s="25" t="s">
        <v>1246</v>
      </c>
      <c r="F327" s="20" t="s">
        <v>583</v>
      </c>
      <c r="G327" s="20">
        <v>143.25</v>
      </c>
      <c r="H327" s="23">
        <f>[31]裴佳!$I$7</f>
        <v>69.600000000000009</v>
      </c>
      <c r="I327" s="23">
        <f>G327*0.25+H327*0.5</f>
        <v>70.612500000000011</v>
      </c>
      <c r="J327" s="13"/>
      <c r="K327" s="13"/>
      <c r="L327" s="13">
        <v>2</v>
      </c>
      <c r="M327" s="13"/>
    </row>
    <row r="328" spans="1:13" ht="31.5" customHeight="1" x14ac:dyDescent="0.15">
      <c r="A328" s="13">
        <v>326</v>
      </c>
      <c r="B328" s="19" t="s">
        <v>74</v>
      </c>
      <c r="C328" s="16" t="s">
        <v>158</v>
      </c>
      <c r="D328" s="16" t="s">
        <v>218</v>
      </c>
      <c r="E328" s="25" t="s">
        <v>1247</v>
      </c>
      <c r="F328" s="20" t="s">
        <v>584</v>
      </c>
      <c r="G328" s="20">
        <v>141.75</v>
      </c>
      <c r="H328" s="23">
        <f>[31]郭丽婷!$I$7</f>
        <v>69.800000000000011</v>
      </c>
      <c r="I328" s="23">
        <f>G328*0.25+H328*0.5</f>
        <v>70.337500000000006</v>
      </c>
      <c r="J328" s="13"/>
      <c r="K328" s="13"/>
      <c r="L328" s="13">
        <v>3</v>
      </c>
      <c r="M328" s="13"/>
    </row>
    <row r="329" spans="1:13" ht="31.5" customHeight="1" x14ac:dyDescent="0.15">
      <c r="A329" s="13">
        <v>327</v>
      </c>
      <c r="B329" s="19" t="s">
        <v>75</v>
      </c>
      <c r="C329" s="16" t="s">
        <v>158</v>
      </c>
      <c r="D329" s="16" t="s">
        <v>181</v>
      </c>
      <c r="E329" s="25" t="s">
        <v>1248</v>
      </c>
      <c r="F329" s="20" t="s">
        <v>585</v>
      </c>
      <c r="G329" s="20">
        <v>143.25</v>
      </c>
      <c r="H329" s="23">
        <f>[31]张佳敏!$I$7</f>
        <v>78.599999999999994</v>
      </c>
      <c r="I329" s="23">
        <f>G329*0.25+H329*0.5</f>
        <v>75.112499999999997</v>
      </c>
      <c r="J329" s="13"/>
      <c r="K329" s="13"/>
      <c r="L329" s="13">
        <v>2</v>
      </c>
      <c r="M329" s="13"/>
    </row>
    <row r="330" spans="1:13" ht="31.5" customHeight="1" x14ac:dyDescent="0.15">
      <c r="A330" s="13">
        <v>328</v>
      </c>
      <c r="B330" s="19" t="s">
        <v>75</v>
      </c>
      <c r="C330" s="16" t="s">
        <v>158</v>
      </c>
      <c r="D330" s="16" t="s">
        <v>181</v>
      </c>
      <c r="E330" s="25" t="s">
        <v>1249</v>
      </c>
      <c r="F330" s="20" t="s">
        <v>586</v>
      </c>
      <c r="G330" s="20">
        <v>140.25</v>
      </c>
      <c r="H330" s="23">
        <f>[31]林少莉!$I$7</f>
        <v>74.800000000000011</v>
      </c>
      <c r="I330" s="23">
        <f>G330*0.25+H330*0.5</f>
        <v>72.462500000000006</v>
      </c>
      <c r="J330" s="13"/>
      <c r="K330" s="13"/>
      <c r="L330" s="13">
        <v>3</v>
      </c>
      <c r="M330" s="13"/>
    </row>
    <row r="331" spans="1:13" ht="31.5" customHeight="1" x14ac:dyDescent="0.15">
      <c r="A331" s="13">
        <v>329</v>
      </c>
      <c r="B331" s="19" t="s">
        <v>75</v>
      </c>
      <c r="C331" s="16" t="s">
        <v>158</v>
      </c>
      <c r="D331" s="16" t="s">
        <v>181</v>
      </c>
      <c r="E331" s="25" t="s">
        <v>1250</v>
      </c>
      <c r="F331" s="20" t="s">
        <v>587</v>
      </c>
      <c r="G331" s="20">
        <v>140.25</v>
      </c>
      <c r="H331" s="23">
        <f>[31]田慧琳!$I$7</f>
        <v>85.199999999999989</v>
      </c>
      <c r="I331" s="23">
        <f>G331*0.25+H331*0.5</f>
        <v>77.662499999999994</v>
      </c>
      <c r="J331" s="13"/>
      <c r="K331" s="13"/>
      <c r="L331" s="13">
        <v>1</v>
      </c>
      <c r="M331" s="13" t="s">
        <v>1380</v>
      </c>
    </row>
    <row r="332" spans="1:13" ht="31.5" customHeight="1" x14ac:dyDescent="0.15">
      <c r="A332" s="13">
        <v>330</v>
      </c>
      <c r="B332" s="15" t="s">
        <v>76</v>
      </c>
      <c r="C332" s="16" t="s">
        <v>159</v>
      </c>
      <c r="D332" s="17" t="s">
        <v>219</v>
      </c>
      <c r="E332" s="30" t="s">
        <v>1277</v>
      </c>
      <c r="F332" s="18" t="s">
        <v>588</v>
      </c>
      <c r="G332" s="18">
        <v>125.75</v>
      </c>
      <c r="H332" s="23">
        <f>[32]刘丽颖!$I$7</f>
        <v>66.400000000000006</v>
      </c>
      <c r="I332" s="23">
        <f>G332*0.25+H332*0.5</f>
        <v>64.637500000000003</v>
      </c>
      <c r="J332" s="13"/>
      <c r="K332" s="13"/>
      <c r="L332" s="13">
        <v>3</v>
      </c>
      <c r="M332" s="13"/>
    </row>
    <row r="333" spans="1:13" ht="31.5" customHeight="1" x14ac:dyDescent="0.15">
      <c r="A333" s="13">
        <v>331</v>
      </c>
      <c r="B333" s="19" t="s">
        <v>76</v>
      </c>
      <c r="C333" s="16" t="s">
        <v>159</v>
      </c>
      <c r="D333" s="16" t="s">
        <v>219</v>
      </c>
      <c r="E333" s="25" t="s">
        <v>1278</v>
      </c>
      <c r="F333" s="20" t="s">
        <v>589</v>
      </c>
      <c r="G333" s="20">
        <v>134.5</v>
      </c>
      <c r="H333" s="23">
        <f>[32]夏冰清!$I$7</f>
        <v>78.2</v>
      </c>
      <c r="I333" s="23">
        <f>G333*0.25+H333*0.5</f>
        <v>72.724999999999994</v>
      </c>
      <c r="J333" s="13"/>
      <c r="K333" s="13"/>
      <c r="L333" s="13">
        <v>2</v>
      </c>
      <c r="M333" s="13"/>
    </row>
    <row r="334" spans="1:13" ht="31.5" customHeight="1" x14ac:dyDescent="0.15">
      <c r="A334" s="13">
        <v>332</v>
      </c>
      <c r="B334" s="19" t="s">
        <v>76</v>
      </c>
      <c r="C334" s="16" t="s">
        <v>159</v>
      </c>
      <c r="D334" s="16" t="s">
        <v>219</v>
      </c>
      <c r="E334" s="25" t="s">
        <v>1279</v>
      </c>
      <c r="F334" s="20" t="s">
        <v>590</v>
      </c>
      <c r="G334" s="20">
        <v>132.25</v>
      </c>
      <c r="H334" s="23">
        <f>[32]彭晨!$I$7</f>
        <v>85.999999999999986</v>
      </c>
      <c r="I334" s="23">
        <f>G334*0.25+H334*0.5</f>
        <v>76.0625</v>
      </c>
      <c r="J334" s="13"/>
      <c r="K334" s="13"/>
      <c r="L334" s="13">
        <v>1</v>
      </c>
      <c r="M334" s="13" t="s">
        <v>1394</v>
      </c>
    </row>
    <row r="335" spans="1:13" ht="31.5" customHeight="1" x14ac:dyDescent="0.15">
      <c r="A335" s="13">
        <v>333</v>
      </c>
      <c r="B335" s="15" t="s">
        <v>77</v>
      </c>
      <c r="C335" s="16" t="s">
        <v>159</v>
      </c>
      <c r="D335" s="17" t="s">
        <v>220</v>
      </c>
      <c r="E335" s="30" t="s">
        <v>1280</v>
      </c>
      <c r="F335" s="18" t="s">
        <v>591</v>
      </c>
      <c r="G335" s="18">
        <v>146.5</v>
      </c>
      <c r="H335" s="23">
        <f>[32]袁文娇!$I$7</f>
        <v>83.2</v>
      </c>
      <c r="I335" s="23">
        <f>G335*0.25+H335*0.5</f>
        <v>78.224999999999994</v>
      </c>
      <c r="J335" s="13"/>
      <c r="K335" s="13"/>
      <c r="L335" s="13">
        <v>1</v>
      </c>
      <c r="M335" s="13" t="s">
        <v>1380</v>
      </c>
    </row>
    <row r="336" spans="1:13" ht="31.5" customHeight="1" x14ac:dyDescent="0.15">
      <c r="A336" s="13">
        <v>334</v>
      </c>
      <c r="B336" s="15" t="s">
        <v>77</v>
      </c>
      <c r="C336" s="16" t="s">
        <v>159</v>
      </c>
      <c r="D336" s="17" t="s">
        <v>220</v>
      </c>
      <c r="E336" s="30" t="s">
        <v>1281</v>
      </c>
      <c r="F336" s="18" t="s">
        <v>592</v>
      </c>
      <c r="G336" s="18">
        <v>135.5</v>
      </c>
      <c r="H336" s="23">
        <f>[32]吕腾飞!$I$7</f>
        <v>76.400000000000006</v>
      </c>
      <c r="I336" s="23">
        <f>G336*0.25+H336*0.5</f>
        <v>72.075000000000003</v>
      </c>
      <c r="J336" s="13"/>
      <c r="K336" s="13"/>
      <c r="L336" s="13">
        <v>3</v>
      </c>
      <c r="M336" s="13"/>
    </row>
    <row r="337" spans="1:13" ht="31.5" customHeight="1" x14ac:dyDescent="0.15">
      <c r="A337" s="13">
        <v>335</v>
      </c>
      <c r="B337" s="15" t="s">
        <v>77</v>
      </c>
      <c r="C337" s="16" t="s">
        <v>159</v>
      </c>
      <c r="D337" s="17" t="s">
        <v>220</v>
      </c>
      <c r="E337" s="30" t="s">
        <v>1282</v>
      </c>
      <c r="F337" s="18" t="s">
        <v>593</v>
      </c>
      <c r="G337" s="18">
        <v>133.75</v>
      </c>
      <c r="H337" s="23">
        <f>[32]胡静!$I$7</f>
        <v>85.4</v>
      </c>
      <c r="I337" s="23">
        <f>G337*0.25+H337*0.5</f>
        <v>76.137500000000003</v>
      </c>
      <c r="J337" s="13"/>
      <c r="K337" s="13"/>
      <c r="L337" s="13">
        <v>2</v>
      </c>
      <c r="M337" s="13"/>
    </row>
    <row r="338" spans="1:13" ht="31.5" customHeight="1" x14ac:dyDescent="0.15">
      <c r="A338" s="13">
        <v>336</v>
      </c>
      <c r="B338" s="15" t="s">
        <v>78</v>
      </c>
      <c r="C338" s="16" t="s">
        <v>159</v>
      </c>
      <c r="D338" s="17" t="s">
        <v>221</v>
      </c>
      <c r="E338" s="30" t="s">
        <v>1283</v>
      </c>
      <c r="F338" s="18" t="s">
        <v>594</v>
      </c>
      <c r="G338" s="18">
        <v>147.5</v>
      </c>
      <c r="H338" s="23">
        <f>[32]张宇!$I$7</f>
        <v>89.399999999999991</v>
      </c>
      <c r="I338" s="23">
        <f>G338*0.25+H338*0.5</f>
        <v>81.574999999999989</v>
      </c>
      <c r="J338" s="13"/>
      <c r="K338" s="13"/>
      <c r="L338" s="13">
        <v>1</v>
      </c>
      <c r="M338" s="13" t="s">
        <v>1380</v>
      </c>
    </row>
    <row r="339" spans="1:13" ht="31.5" customHeight="1" x14ac:dyDescent="0.15">
      <c r="A339" s="13">
        <v>337</v>
      </c>
      <c r="B339" s="15" t="s">
        <v>78</v>
      </c>
      <c r="C339" s="16" t="s">
        <v>159</v>
      </c>
      <c r="D339" s="17" t="s">
        <v>221</v>
      </c>
      <c r="E339" s="30" t="s">
        <v>1284</v>
      </c>
      <c r="F339" s="18" t="s">
        <v>595</v>
      </c>
      <c r="G339" s="18">
        <v>138.25</v>
      </c>
      <c r="H339" s="23">
        <f>[32]董润瑀!$I$7</f>
        <v>79.800000000000011</v>
      </c>
      <c r="I339" s="23">
        <f>G339*0.25+H339*0.5</f>
        <v>74.462500000000006</v>
      </c>
      <c r="J339" s="13"/>
      <c r="K339" s="13"/>
      <c r="L339" s="13">
        <v>2</v>
      </c>
      <c r="M339" s="13"/>
    </row>
    <row r="340" spans="1:13" ht="31.5" customHeight="1" x14ac:dyDescent="0.15">
      <c r="A340" s="13">
        <v>338</v>
      </c>
      <c r="B340" s="15" t="s">
        <v>78</v>
      </c>
      <c r="C340" s="16" t="s">
        <v>159</v>
      </c>
      <c r="D340" s="17" t="s">
        <v>221</v>
      </c>
      <c r="E340" s="30" t="s">
        <v>1285</v>
      </c>
      <c r="F340" s="18" t="s">
        <v>596</v>
      </c>
      <c r="G340" s="18">
        <v>132</v>
      </c>
      <c r="H340" s="23">
        <f>[32]齐立斐!$I$7</f>
        <v>81.400000000000006</v>
      </c>
      <c r="I340" s="23">
        <f>G340*0.25+H340*0.5</f>
        <v>73.7</v>
      </c>
      <c r="J340" s="13"/>
      <c r="K340" s="13"/>
      <c r="L340" s="13">
        <v>3</v>
      </c>
      <c r="M340" s="13"/>
    </row>
    <row r="341" spans="1:13" ht="31.5" customHeight="1" x14ac:dyDescent="0.15">
      <c r="A341" s="13">
        <v>339</v>
      </c>
      <c r="B341" s="15" t="s">
        <v>79</v>
      </c>
      <c r="C341" s="16" t="s">
        <v>160</v>
      </c>
      <c r="D341" s="17" t="s">
        <v>222</v>
      </c>
      <c r="E341" s="30" t="s">
        <v>1288</v>
      </c>
      <c r="F341" s="18" t="s">
        <v>597</v>
      </c>
      <c r="G341" s="18">
        <v>129</v>
      </c>
      <c r="H341" s="23">
        <f>[33]王京京!$I$7</f>
        <v>85.6</v>
      </c>
      <c r="I341" s="23">
        <f>G341*0.25+H341*0.5</f>
        <v>75.05</v>
      </c>
      <c r="J341" s="13">
        <v>86.74</v>
      </c>
      <c r="K341" s="13" t="s">
        <v>1408</v>
      </c>
      <c r="L341" s="13"/>
      <c r="M341" s="13"/>
    </row>
    <row r="342" spans="1:13" ht="31.5" customHeight="1" x14ac:dyDescent="0.15">
      <c r="A342" s="13">
        <v>340</v>
      </c>
      <c r="B342" s="19" t="s">
        <v>79</v>
      </c>
      <c r="C342" s="16" t="s">
        <v>160</v>
      </c>
      <c r="D342" s="16" t="s">
        <v>222</v>
      </c>
      <c r="E342" s="25" t="s">
        <v>1289</v>
      </c>
      <c r="F342" s="20" t="s">
        <v>598</v>
      </c>
      <c r="G342" s="20">
        <v>136.75</v>
      </c>
      <c r="H342" s="23">
        <f>[33]王萍萍!$I$7</f>
        <v>87.8</v>
      </c>
      <c r="I342" s="23">
        <f>G342*0.25+H342*0.5</f>
        <v>78.087500000000006</v>
      </c>
      <c r="J342" s="13">
        <v>86.74</v>
      </c>
      <c r="K342" s="13"/>
      <c r="L342" s="13">
        <v>1</v>
      </c>
      <c r="M342" s="13" t="s">
        <v>1395</v>
      </c>
    </row>
    <row r="343" spans="1:13" ht="31.5" customHeight="1" x14ac:dyDescent="0.15">
      <c r="A343" s="13">
        <v>341</v>
      </c>
      <c r="B343" s="15" t="s">
        <v>80</v>
      </c>
      <c r="C343" s="16" t="s">
        <v>160</v>
      </c>
      <c r="D343" s="17" t="s">
        <v>223</v>
      </c>
      <c r="E343" s="30" t="s">
        <v>1290</v>
      </c>
      <c r="F343" s="18" t="s">
        <v>599</v>
      </c>
      <c r="G343" s="18">
        <v>147.5</v>
      </c>
      <c r="H343" s="23">
        <f>[33]于曌!$I$7</f>
        <v>84.2</v>
      </c>
      <c r="I343" s="23">
        <f>G343*0.25+H343*0.5</f>
        <v>78.974999999999994</v>
      </c>
      <c r="J343" s="13"/>
      <c r="K343" s="13"/>
      <c r="L343" s="13">
        <v>2</v>
      </c>
      <c r="M343" s="13"/>
    </row>
    <row r="344" spans="1:13" ht="31.5" customHeight="1" x14ac:dyDescent="0.15">
      <c r="A344" s="13">
        <v>342</v>
      </c>
      <c r="B344" s="15" t="s">
        <v>80</v>
      </c>
      <c r="C344" s="16" t="s">
        <v>160</v>
      </c>
      <c r="D344" s="17" t="s">
        <v>223</v>
      </c>
      <c r="E344" s="30" t="s">
        <v>1291</v>
      </c>
      <c r="F344" s="18" t="s">
        <v>600</v>
      </c>
      <c r="G344" s="18">
        <v>145</v>
      </c>
      <c r="H344" s="23">
        <f>[33]孟媛!$I$7</f>
        <v>89.4</v>
      </c>
      <c r="I344" s="23">
        <f>G344*0.25+H344*0.5</f>
        <v>80.95</v>
      </c>
      <c r="J344" s="13"/>
      <c r="K344" s="13"/>
      <c r="L344" s="13">
        <v>1</v>
      </c>
      <c r="M344" s="13" t="s">
        <v>1380</v>
      </c>
    </row>
    <row r="345" spans="1:13" ht="31.5" customHeight="1" x14ac:dyDescent="0.15">
      <c r="A345" s="13">
        <v>343</v>
      </c>
      <c r="B345" s="15" t="s">
        <v>80</v>
      </c>
      <c r="C345" s="16" t="s">
        <v>160</v>
      </c>
      <c r="D345" s="17" t="s">
        <v>223</v>
      </c>
      <c r="E345" s="30" t="s">
        <v>1292</v>
      </c>
      <c r="F345" s="18" t="s">
        <v>601</v>
      </c>
      <c r="G345" s="18">
        <v>135.5</v>
      </c>
      <c r="H345" s="23">
        <f>[33]李锐敏!$I$7</f>
        <v>89.8</v>
      </c>
      <c r="I345" s="23">
        <f>G345*0.25+H345*0.5</f>
        <v>78.775000000000006</v>
      </c>
      <c r="J345" s="13"/>
      <c r="K345" s="13"/>
      <c r="L345" s="13">
        <v>3</v>
      </c>
      <c r="M345" s="13"/>
    </row>
    <row r="346" spans="1:13" ht="31.5" customHeight="1" x14ac:dyDescent="0.15">
      <c r="A346" s="13">
        <v>344</v>
      </c>
      <c r="B346" s="15" t="s">
        <v>81</v>
      </c>
      <c r="C346" s="16" t="s">
        <v>160</v>
      </c>
      <c r="D346" s="17" t="s">
        <v>181</v>
      </c>
      <c r="E346" s="30" t="s">
        <v>1293</v>
      </c>
      <c r="F346" s="18" t="s">
        <v>602</v>
      </c>
      <c r="G346" s="18">
        <v>132.5</v>
      </c>
      <c r="H346" s="23">
        <f>[33]崔楚轩!$I$7</f>
        <v>82.8</v>
      </c>
      <c r="I346" s="23">
        <f>G346*0.25+H346*0.5</f>
        <v>74.525000000000006</v>
      </c>
      <c r="J346" s="13">
        <v>86.74</v>
      </c>
      <c r="K346" s="13" t="s">
        <v>1408</v>
      </c>
      <c r="L346" s="13"/>
      <c r="M346" s="13"/>
    </row>
    <row r="347" spans="1:13" ht="31.5" customHeight="1" x14ac:dyDescent="0.15">
      <c r="A347" s="13">
        <v>345</v>
      </c>
      <c r="B347" s="19" t="s">
        <v>81</v>
      </c>
      <c r="C347" s="16" t="s">
        <v>160</v>
      </c>
      <c r="D347" s="16" t="s">
        <v>181</v>
      </c>
      <c r="E347" s="25" t="s">
        <v>1294</v>
      </c>
      <c r="F347" s="20" t="s">
        <v>603</v>
      </c>
      <c r="G347" s="20">
        <v>135.5</v>
      </c>
      <c r="H347" s="23">
        <f>[33]孔莉媛!$I$7</f>
        <v>83.8</v>
      </c>
      <c r="I347" s="23">
        <f>G347*0.25+H347*0.5</f>
        <v>75.775000000000006</v>
      </c>
      <c r="J347" s="13">
        <v>86.74</v>
      </c>
      <c r="K347" s="13" t="s">
        <v>1408</v>
      </c>
      <c r="L347" s="13"/>
      <c r="M347" s="13"/>
    </row>
    <row r="348" spans="1:13" ht="31.5" customHeight="1" x14ac:dyDescent="0.15">
      <c r="A348" s="13">
        <v>346</v>
      </c>
      <c r="B348" s="15" t="s">
        <v>82</v>
      </c>
      <c r="C348" s="16" t="s">
        <v>160</v>
      </c>
      <c r="D348" s="17" t="s">
        <v>224</v>
      </c>
      <c r="E348" s="30" t="s">
        <v>1295</v>
      </c>
      <c r="F348" s="18" t="s">
        <v>604</v>
      </c>
      <c r="G348" s="18">
        <v>146.25</v>
      </c>
      <c r="H348" s="23">
        <f>[33]刘怡菲!$I$7</f>
        <v>93</v>
      </c>
      <c r="I348" s="23">
        <f>G348*0.25+H348*0.5</f>
        <v>83.0625</v>
      </c>
      <c r="J348" s="13"/>
      <c r="K348" s="13"/>
      <c r="L348" s="13">
        <v>1</v>
      </c>
      <c r="M348" s="13" t="s">
        <v>1380</v>
      </c>
    </row>
    <row r="349" spans="1:13" ht="31.5" customHeight="1" x14ac:dyDescent="0.15">
      <c r="A349" s="13">
        <v>347</v>
      </c>
      <c r="B349" s="15" t="s">
        <v>82</v>
      </c>
      <c r="C349" s="16" t="s">
        <v>160</v>
      </c>
      <c r="D349" s="17" t="s">
        <v>224</v>
      </c>
      <c r="E349" s="30" t="s">
        <v>1296</v>
      </c>
      <c r="F349" s="18" t="s">
        <v>605</v>
      </c>
      <c r="G349" s="18">
        <v>135</v>
      </c>
      <c r="H349" s="23">
        <f>[33]刘亚楠!$I$7</f>
        <v>85.6</v>
      </c>
      <c r="I349" s="23">
        <f>G349*0.25+H349*0.5</f>
        <v>76.55</v>
      </c>
      <c r="J349" s="13"/>
      <c r="K349" s="13"/>
      <c r="L349" s="13">
        <v>3</v>
      </c>
      <c r="M349" s="13"/>
    </row>
    <row r="350" spans="1:13" ht="31.5" customHeight="1" x14ac:dyDescent="0.15">
      <c r="A350" s="13">
        <v>348</v>
      </c>
      <c r="B350" s="19" t="s">
        <v>82</v>
      </c>
      <c r="C350" s="16" t="s">
        <v>160</v>
      </c>
      <c r="D350" s="16" t="s">
        <v>224</v>
      </c>
      <c r="E350" s="25" t="s">
        <v>1297</v>
      </c>
      <c r="F350" s="20" t="s">
        <v>606</v>
      </c>
      <c r="G350" s="20">
        <v>144.25</v>
      </c>
      <c r="H350" s="23">
        <f>[33]张一帆!$I$7</f>
        <v>85.4</v>
      </c>
      <c r="I350" s="23">
        <f>G350*0.25+H350*0.5</f>
        <v>78.762500000000003</v>
      </c>
      <c r="J350" s="13"/>
      <c r="K350" s="13"/>
      <c r="L350" s="13">
        <v>2</v>
      </c>
      <c r="M350" s="13"/>
    </row>
    <row r="351" spans="1:13" ht="31.5" customHeight="1" x14ac:dyDescent="0.15">
      <c r="A351" s="13">
        <v>349</v>
      </c>
      <c r="B351" s="15" t="s">
        <v>83</v>
      </c>
      <c r="C351" s="16" t="s">
        <v>160</v>
      </c>
      <c r="D351" s="17" t="s">
        <v>181</v>
      </c>
      <c r="E351" s="30" t="s">
        <v>1356</v>
      </c>
      <c r="F351" s="18" t="s">
        <v>607</v>
      </c>
      <c r="G351" s="18">
        <v>124.5</v>
      </c>
      <c r="H351" s="23">
        <f>[34]万京京!$I$7</f>
        <v>73.400000000000006</v>
      </c>
      <c r="I351" s="23">
        <f>G351*0.25+H351*0.5</f>
        <v>67.825000000000003</v>
      </c>
      <c r="J351" s="13"/>
      <c r="K351" s="13"/>
      <c r="L351" s="13">
        <v>3</v>
      </c>
      <c r="M351" s="13"/>
    </row>
    <row r="352" spans="1:13" ht="31.5" customHeight="1" x14ac:dyDescent="0.15">
      <c r="A352" s="13">
        <v>350</v>
      </c>
      <c r="B352" s="19" t="s">
        <v>83</v>
      </c>
      <c r="C352" s="16" t="s">
        <v>160</v>
      </c>
      <c r="D352" s="16" t="s">
        <v>181</v>
      </c>
      <c r="E352" s="25" t="s">
        <v>1357</v>
      </c>
      <c r="F352" s="20" t="s">
        <v>608</v>
      </c>
      <c r="G352" s="20">
        <v>137.25</v>
      </c>
      <c r="H352" s="23">
        <f>[34]冯心怡!$I$7</f>
        <v>76.8</v>
      </c>
      <c r="I352" s="23">
        <f>G352*0.25+H352*0.5</f>
        <v>72.712500000000006</v>
      </c>
      <c r="J352" s="13"/>
      <c r="K352" s="13"/>
      <c r="L352" s="13">
        <v>1</v>
      </c>
      <c r="M352" s="13" t="s">
        <v>1386</v>
      </c>
    </row>
    <row r="353" spans="1:13" ht="31.5" customHeight="1" x14ac:dyDescent="0.15">
      <c r="A353" s="13">
        <v>351</v>
      </c>
      <c r="B353" s="19" t="s">
        <v>83</v>
      </c>
      <c r="C353" s="16" t="s">
        <v>160</v>
      </c>
      <c r="D353" s="16" t="s">
        <v>181</v>
      </c>
      <c r="E353" s="25" t="s">
        <v>1358</v>
      </c>
      <c r="F353" s="20" t="s">
        <v>609</v>
      </c>
      <c r="G353" s="20">
        <v>132.5</v>
      </c>
      <c r="H353" s="23">
        <f>[34]贾锐智!$I$7</f>
        <v>76.400000000000006</v>
      </c>
      <c r="I353" s="23">
        <f>G353*0.25+H353*0.5</f>
        <v>71.325000000000003</v>
      </c>
      <c r="J353" s="13"/>
      <c r="K353" s="13"/>
      <c r="L353" s="13">
        <v>2</v>
      </c>
      <c r="M353" s="13"/>
    </row>
    <row r="354" spans="1:13" ht="31.5" customHeight="1" x14ac:dyDescent="0.15">
      <c r="A354" s="13">
        <v>352</v>
      </c>
      <c r="B354" s="15" t="s">
        <v>84</v>
      </c>
      <c r="C354" s="16" t="s">
        <v>160</v>
      </c>
      <c r="D354" s="17" t="s">
        <v>181</v>
      </c>
      <c r="E354" s="30" t="s">
        <v>1359</v>
      </c>
      <c r="F354" s="18" t="s">
        <v>610</v>
      </c>
      <c r="G354" s="18">
        <v>153.75</v>
      </c>
      <c r="H354" s="23">
        <f>[34]张骏!$I$7</f>
        <v>84.199999999999989</v>
      </c>
      <c r="I354" s="23">
        <f>G354*0.25+H354*0.5</f>
        <v>80.537499999999994</v>
      </c>
      <c r="J354" s="13"/>
      <c r="K354" s="13"/>
      <c r="L354" s="13">
        <v>1</v>
      </c>
      <c r="M354" s="13" t="s">
        <v>1386</v>
      </c>
    </row>
    <row r="355" spans="1:13" ht="31.5" customHeight="1" x14ac:dyDescent="0.15">
      <c r="A355" s="13">
        <v>353</v>
      </c>
      <c r="B355" s="15" t="s">
        <v>84</v>
      </c>
      <c r="C355" s="16" t="s">
        <v>160</v>
      </c>
      <c r="D355" s="17" t="s">
        <v>181</v>
      </c>
      <c r="E355" s="30" t="s">
        <v>1360</v>
      </c>
      <c r="F355" s="18" t="s">
        <v>611</v>
      </c>
      <c r="G355" s="18">
        <v>141.5</v>
      </c>
      <c r="H355" s="23">
        <f>[34]刘禹希!$I$7</f>
        <v>88.199999999999989</v>
      </c>
      <c r="I355" s="23">
        <f>G355*0.25+H355*0.5</f>
        <v>79.474999999999994</v>
      </c>
      <c r="J355" s="13"/>
      <c r="K355" s="13"/>
      <c r="L355" s="13">
        <v>2</v>
      </c>
      <c r="M355" s="13"/>
    </row>
    <row r="356" spans="1:13" ht="31.5" customHeight="1" x14ac:dyDescent="0.15">
      <c r="A356" s="13">
        <v>354</v>
      </c>
      <c r="B356" s="15" t="s">
        <v>84</v>
      </c>
      <c r="C356" s="16" t="s">
        <v>160</v>
      </c>
      <c r="D356" s="17" t="s">
        <v>181</v>
      </c>
      <c r="E356" s="30" t="s">
        <v>1361</v>
      </c>
      <c r="F356" s="18" t="s">
        <v>612</v>
      </c>
      <c r="G356" s="18">
        <v>138.25</v>
      </c>
      <c r="H356" s="23">
        <f>[34]刘雨琪!$I$7</f>
        <v>84.799999999999983</v>
      </c>
      <c r="I356" s="23">
        <f>G356*0.25+H356*0.5</f>
        <v>76.962499999999991</v>
      </c>
      <c r="J356" s="13"/>
      <c r="K356" s="13"/>
      <c r="L356" s="13">
        <v>3</v>
      </c>
      <c r="M356" s="13"/>
    </row>
    <row r="357" spans="1:13" ht="31.5" customHeight="1" x14ac:dyDescent="0.15">
      <c r="A357" s="13">
        <v>355</v>
      </c>
      <c r="B357" s="15" t="s">
        <v>85</v>
      </c>
      <c r="C357" s="16" t="s">
        <v>160</v>
      </c>
      <c r="D357" s="17" t="s">
        <v>225</v>
      </c>
      <c r="E357" s="30" t="s">
        <v>1362</v>
      </c>
      <c r="F357" s="18" t="s">
        <v>613</v>
      </c>
      <c r="G357" s="18">
        <v>146</v>
      </c>
      <c r="H357" s="23">
        <f>[34]马亚楠!$I$7</f>
        <v>81.2</v>
      </c>
      <c r="I357" s="23">
        <f>G357*0.25+H357*0.5</f>
        <v>77.099999999999994</v>
      </c>
      <c r="J357" s="13">
        <v>77.67</v>
      </c>
      <c r="K357" s="13"/>
      <c r="L357" s="13">
        <v>1</v>
      </c>
      <c r="M357" s="13" t="s">
        <v>1401</v>
      </c>
    </row>
    <row r="358" spans="1:13" ht="31.5" customHeight="1" x14ac:dyDescent="0.15">
      <c r="A358" s="13">
        <v>356</v>
      </c>
      <c r="B358" s="15" t="s">
        <v>85</v>
      </c>
      <c r="C358" s="16" t="s">
        <v>160</v>
      </c>
      <c r="D358" s="17" t="s">
        <v>225</v>
      </c>
      <c r="E358" s="30" t="s">
        <v>1363</v>
      </c>
      <c r="F358" s="18" t="s">
        <v>614</v>
      </c>
      <c r="G358" s="18">
        <v>145.75</v>
      </c>
      <c r="H358" s="23" t="s">
        <v>1405</v>
      </c>
      <c r="I358" s="23">
        <f>G358*0.25</f>
        <v>36.4375</v>
      </c>
      <c r="J358" s="13">
        <v>77.67</v>
      </c>
      <c r="K358" s="13"/>
      <c r="L358" s="13"/>
      <c r="M358" s="13"/>
    </row>
    <row r="359" spans="1:13" ht="31.5" customHeight="1" x14ac:dyDescent="0.15">
      <c r="A359" s="13">
        <v>357</v>
      </c>
      <c r="B359" s="15" t="s">
        <v>85</v>
      </c>
      <c r="C359" s="16" t="s">
        <v>160</v>
      </c>
      <c r="D359" s="17" t="s">
        <v>225</v>
      </c>
      <c r="E359" s="30" t="s">
        <v>1364</v>
      </c>
      <c r="F359" s="18" t="s">
        <v>615</v>
      </c>
      <c r="G359" s="18">
        <v>135</v>
      </c>
      <c r="H359" s="23">
        <f>[34]王亚涛!$I$7</f>
        <v>67.599999999999994</v>
      </c>
      <c r="I359" s="23">
        <f>G359*0.25+H359*0.5</f>
        <v>67.55</v>
      </c>
      <c r="J359" s="13">
        <v>77.67</v>
      </c>
      <c r="K359" s="13" t="s">
        <v>1386</v>
      </c>
      <c r="L359" s="13"/>
      <c r="M359" s="13"/>
    </row>
    <row r="360" spans="1:13" ht="31.5" customHeight="1" x14ac:dyDescent="0.15">
      <c r="A360" s="13">
        <v>358</v>
      </c>
      <c r="B360" s="19" t="s">
        <v>86</v>
      </c>
      <c r="C360" s="16" t="s">
        <v>160</v>
      </c>
      <c r="D360" s="16" t="s">
        <v>222</v>
      </c>
      <c r="E360" s="25" t="s">
        <v>1365</v>
      </c>
      <c r="F360" s="20" t="s">
        <v>616</v>
      </c>
      <c r="G360" s="20">
        <v>142</v>
      </c>
      <c r="H360" s="23">
        <f>[34]付积杰!$I$7</f>
        <v>74.400000000000006</v>
      </c>
      <c r="I360" s="23">
        <f>G360*0.25+H360*0.5</f>
        <v>72.7</v>
      </c>
      <c r="J360" s="13"/>
      <c r="K360" s="13"/>
      <c r="L360" s="13">
        <v>2</v>
      </c>
      <c r="M360" s="13"/>
    </row>
    <row r="361" spans="1:13" ht="31.5" customHeight="1" x14ac:dyDescent="0.15">
      <c r="A361" s="13">
        <v>359</v>
      </c>
      <c r="B361" s="19" t="s">
        <v>86</v>
      </c>
      <c r="C361" s="16" t="s">
        <v>160</v>
      </c>
      <c r="D361" s="16" t="s">
        <v>222</v>
      </c>
      <c r="E361" s="25" t="s">
        <v>1366</v>
      </c>
      <c r="F361" s="20" t="s">
        <v>617</v>
      </c>
      <c r="G361" s="20">
        <v>142</v>
      </c>
      <c r="H361" s="23">
        <f>[34]宋杨睿!$I$7</f>
        <v>77.8</v>
      </c>
      <c r="I361" s="23">
        <f>G361*0.25+H361*0.5</f>
        <v>74.400000000000006</v>
      </c>
      <c r="J361" s="13"/>
      <c r="K361" s="13"/>
      <c r="L361" s="13">
        <v>1</v>
      </c>
      <c r="M361" s="13" t="s">
        <v>1386</v>
      </c>
    </row>
    <row r="362" spans="1:13" ht="31.5" customHeight="1" x14ac:dyDescent="0.15">
      <c r="A362" s="13">
        <v>360</v>
      </c>
      <c r="B362" s="19" t="s">
        <v>86</v>
      </c>
      <c r="C362" s="16" t="s">
        <v>160</v>
      </c>
      <c r="D362" s="16" t="s">
        <v>222</v>
      </c>
      <c r="E362" s="25" t="s">
        <v>1367</v>
      </c>
      <c r="F362" s="20" t="s">
        <v>618</v>
      </c>
      <c r="G362" s="20">
        <v>141.5</v>
      </c>
      <c r="H362" s="23">
        <f>[34]霍瑞雪!$I$7</f>
        <v>69.599999999999994</v>
      </c>
      <c r="I362" s="23">
        <f>G362*0.25+H362*0.5</f>
        <v>70.174999999999997</v>
      </c>
      <c r="J362" s="13"/>
      <c r="K362" s="13"/>
      <c r="L362" s="13">
        <v>3</v>
      </c>
      <c r="M362" s="13"/>
    </row>
    <row r="363" spans="1:13" ht="31.5" customHeight="1" x14ac:dyDescent="0.15">
      <c r="A363" s="13">
        <v>361</v>
      </c>
      <c r="B363" s="15" t="s">
        <v>87</v>
      </c>
      <c r="C363" s="16" t="s">
        <v>161</v>
      </c>
      <c r="D363" s="17" t="s">
        <v>226</v>
      </c>
      <c r="E363" s="30" t="s">
        <v>1344</v>
      </c>
      <c r="F363" s="18" t="s">
        <v>619</v>
      </c>
      <c r="G363" s="18">
        <v>153.25</v>
      </c>
      <c r="H363" s="23">
        <f>[35]戚静铄!$I$7</f>
        <v>88.6</v>
      </c>
      <c r="I363" s="23">
        <f>G363*0.25+H363*0.5</f>
        <v>82.612499999999997</v>
      </c>
      <c r="J363" s="13">
        <v>81.66</v>
      </c>
      <c r="K363" s="13"/>
      <c r="L363" s="13">
        <v>1</v>
      </c>
      <c r="M363" s="13" t="s">
        <v>1386</v>
      </c>
    </row>
    <row r="364" spans="1:13" ht="31.5" customHeight="1" x14ac:dyDescent="0.15">
      <c r="A364" s="13">
        <v>362</v>
      </c>
      <c r="B364" s="15" t="s">
        <v>87</v>
      </c>
      <c r="C364" s="16" t="s">
        <v>161</v>
      </c>
      <c r="D364" s="17" t="s">
        <v>226</v>
      </c>
      <c r="E364" s="30" t="s">
        <v>1345</v>
      </c>
      <c r="F364" s="18" t="s">
        <v>620</v>
      </c>
      <c r="G364" s="18">
        <v>125</v>
      </c>
      <c r="H364" s="23" t="s">
        <v>1406</v>
      </c>
      <c r="I364" s="23">
        <f>G364*0.25</f>
        <v>31.25</v>
      </c>
      <c r="J364" s="13">
        <v>81.66</v>
      </c>
      <c r="K364" s="13"/>
      <c r="L364" s="13"/>
      <c r="M364" s="13"/>
    </row>
    <row r="365" spans="1:13" ht="31.5" customHeight="1" x14ac:dyDescent="0.15">
      <c r="A365" s="13">
        <v>363</v>
      </c>
      <c r="B365" s="19" t="s">
        <v>87</v>
      </c>
      <c r="C365" s="16" t="s">
        <v>161</v>
      </c>
      <c r="D365" s="16" t="s">
        <v>226</v>
      </c>
      <c r="E365" s="25" t="s">
        <v>1346</v>
      </c>
      <c r="F365" s="20" t="s">
        <v>621</v>
      </c>
      <c r="G365" s="20">
        <v>144</v>
      </c>
      <c r="H365" s="23">
        <f>[35]郭小莉!$I$7</f>
        <v>83</v>
      </c>
      <c r="I365" s="23">
        <f>G365*0.25+H365*0.5</f>
        <v>77.5</v>
      </c>
      <c r="J365" s="13">
        <v>81.66</v>
      </c>
      <c r="K365" s="13"/>
      <c r="L365" s="13">
        <v>2</v>
      </c>
      <c r="M365" s="13"/>
    </row>
    <row r="366" spans="1:13" ht="31.5" customHeight="1" x14ac:dyDescent="0.15">
      <c r="A366" s="13">
        <v>364</v>
      </c>
      <c r="B366" s="19" t="s">
        <v>88</v>
      </c>
      <c r="C366" s="16" t="s">
        <v>161</v>
      </c>
      <c r="D366" s="16" t="s">
        <v>218</v>
      </c>
      <c r="E366" s="25" t="s">
        <v>1347</v>
      </c>
      <c r="F366" s="20" t="s">
        <v>622</v>
      </c>
      <c r="G366" s="20">
        <v>145.25</v>
      </c>
      <c r="H366" s="23">
        <f>[35]王亚坤!$I$7</f>
        <v>86.2</v>
      </c>
      <c r="I366" s="23">
        <f>G366*0.25+H366*0.5</f>
        <v>79.412499999999994</v>
      </c>
      <c r="J366" s="13"/>
      <c r="K366" s="13"/>
      <c r="L366" s="13">
        <v>1</v>
      </c>
      <c r="M366" s="13" t="s">
        <v>1386</v>
      </c>
    </row>
    <row r="367" spans="1:13" ht="31.5" customHeight="1" x14ac:dyDescent="0.15">
      <c r="A367" s="13">
        <v>365</v>
      </c>
      <c r="B367" s="19" t="s">
        <v>88</v>
      </c>
      <c r="C367" s="16" t="s">
        <v>161</v>
      </c>
      <c r="D367" s="16" t="s">
        <v>218</v>
      </c>
      <c r="E367" s="25" t="s">
        <v>1348</v>
      </c>
      <c r="F367" s="20" t="s">
        <v>623</v>
      </c>
      <c r="G367" s="20">
        <v>135</v>
      </c>
      <c r="H367" s="23">
        <f>[35]吴优!$I$7</f>
        <v>72.800000000000011</v>
      </c>
      <c r="I367" s="23">
        <f>G367*0.25+H367*0.5</f>
        <v>70.150000000000006</v>
      </c>
      <c r="J367" s="13"/>
      <c r="K367" s="13"/>
      <c r="L367" s="13">
        <v>3</v>
      </c>
      <c r="M367" s="13"/>
    </row>
    <row r="368" spans="1:13" ht="31.5" customHeight="1" x14ac:dyDescent="0.15">
      <c r="A368" s="13">
        <v>366</v>
      </c>
      <c r="B368" s="19" t="s">
        <v>88</v>
      </c>
      <c r="C368" s="16" t="s">
        <v>161</v>
      </c>
      <c r="D368" s="16" t="s">
        <v>218</v>
      </c>
      <c r="E368" s="25" t="s">
        <v>1349</v>
      </c>
      <c r="F368" s="20" t="s">
        <v>624</v>
      </c>
      <c r="G368" s="20">
        <v>130.75</v>
      </c>
      <c r="H368" s="23">
        <f>[35]赵京!$I$7</f>
        <v>89</v>
      </c>
      <c r="I368" s="23">
        <f>G368*0.25+H368*0.5</f>
        <v>77.1875</v>
      </c>
      <c r="J368" s="13"/>
      <c r="K368" s="13"/>
      <c r="L368" s="13">
        <v>2</v>
      </c>
      <c r="M368" s="13"/>
    </row>
    <row r="369" spans="1:13" ht="31.5" customHeight="1" x14ac:dyDescent="0.15">
      <c r="A369" s="13">
        <v>367</v>
      </c>
      <c r="B369" s="15" t="s">
        <v>89</v>
      </c>
      <c r="C369" s="16" t="s">
        <v>162</v>
      </c>
      <c r="D369" s="17" t="s">
        <v>227</v>
      </c>
      <c r="E369" s="30" t="s">
        <v>1309</v>
      </c>
      <c r="F369" s="18" t="s">
        <v>625</v>
      </c>
      <c r="G369" s="18">
        <v>144.75</v>
      </c>
      <c r="H369" s="23">
        <f>[36]彭诗豪!$I$7</f>
        <v>89.6</v>
      </c>
      <c r="I369" s="23">
        <f>G369*0.25+H369*0.5</f>
        <v>80.987499999999997</v>
      </c>
      <c r="J369" s="26">
        <v>82.6</v>
      </c>
      <c r="K369" s="13"/>
      <c r="L369" s="13">
        <v>1</v>
      </c>
      <c r="M369" s="13" t="s">
        <v>1386</v>
      </c>
    </row>
    <row r="370" spans="1:13" ht="31.5" customHeight="1" x14ac:dyDescent="0.15">
      <c r="A370" s="13">
        <v>368</v>
      </c>
      <c r="B370" s="15" t="s">
        <v>89</v>
      </c>
      <c r="C370" s="16" t="s">
        <v>162</v>
      </c>
      <c r="D370" s="17" t="s">
        <v>227</v>
      </c>
      <c r="E370" s="30" t="s">
        <v>1310</v>
      </c>
      <c r="F370" s="18" t="s">
        <v>626</v>
      </c>
      <c r="G370" s="18">
        <v>122.75</v>
      </c>
      <c r="H370" s="23" t="s">
        <v>1406</v>
      </c>
      <c r="I370" s="23">
        <f>G370*0.25</f>
        <v>30.6875</v>
      </c>
      <c r="J370" s="26">
        <v>82.6</v>
      </c>
      <c r="K370" s="13"/>
      <c r="L370" s="13"/>
      <c r="M370" s="13"/>
    </row>
    <row r="371" spans="1:13" ht="31.5" customHeight="1" x14ac:dyDescent="0.15">
      <c r="A371" s="13">
        <v>369</v>
      </c>
      <c r="B371" s="19" t="s">
        <v>89</v>
      </c>
      <c r="C371" s="16" t="s">
        <v>162</v>
      </c>
      <c r="D371" s="16" t="s">
        <v>227</v>
      </c>
      <c r="E371" s="25" t="s">
        <v>1311</v>
      </c>
      <c r="F371" s="20" t="s">
        <v>627</v>
      </c>
      <c r="G371" s="20">
        <v>141.75</v>
      </c>
      <c r="H371" s="23">
        <f>[36]任娜娜!$I$7</f>
        <v>78.400000000000006</v>
      </c>
      <c r="I371" s="23">
        <f>G371*0.25+H371*0.5</f>
        <v>74.637500000000003</v>
      </c>
      <c r="J371" s="26">
        <v>82.6</v>
      </c>
      <c r="K371" s="13" t="s">
        <v>1386</v>
      </c>
      <c r="L371" s="13"/>
      <c r="M371" s="13"/>
    </row>
    <row r="372" spans="1:13" ht="31.5" customHeight="1" x14ac:dyDescent="0.15">
      <c r="A372" s="13">
        <v>370</v>
      </c>
      <c r="B372" s="15" t="s">
        <v>90</v>
      </c>
      <c r="C372" s="16" t="s">
        <v>162</v>
      </c>
      <c r="D372" s="17" t="s">
        <v>181</v>
      </c>
      <c r="E372" s="30" t="s">
        <v>1312</v>
      </c>
      <c r="F372" s="18" t="s">
        <v>628</v>
      </c>
      <c r="G372" s="18">
        <v>147.5</v>
      </c>
      <c r="H372" s="23">
        <f>[36]王瑞!$I$7</f>
        <v>74.40000000000002</v>
      </c>
      <c r="I372" s="23">
        <f>G372*0.25+H372*0.5</f>
        <v>74.075000000000017</v>
      </c>
      <c r="J372" s="26"/>
      <c r="K372" s="13"/>
      <c r="L372" s="13">
        <v>3</v>
      </c>
      <c r="M372" s="13"/>
    </row>
    <row r="373" spans="1:13" ht="31.5" customHeight="1" x14ac:dyDescent="0.15">
      <c r="A373" s="13">
        <v>371</v>
      </c>
      <c r="B373" s="15" t="s">
        <v>90</v>
      </c>
      <c r="C373" s="16" t="s">
        <v>162</v>
      </c>
      <c r="D373" s="17" t="s">
        <v>181</v>
      </c>
      <c r="E373" s="30" t="s">
        <v>1313</v>
      </c>
      <c r="F373" s="18" t="s">
        <v>629</v>
      </c>
      <c r="G373" s="18">
        <v>140.25</v>
      </c>
      <c r="H373" s="23">
        <f>[36]范邺文!$I$7</f>
        <v>79</v>
      </c>
      <c r="I373" s="23">
        <f>G373*0.25+H373*0.5</f>
        <v>74.5625</v>
      </c>
      <c r="J373" s="26"/>
      <c r="K373" s="13"/>
      <c r="L373" s="13">
        <v>2</v>
      </c>
      <c r="M373" s="13"/>
    </row>
    <row r="374" spans="1:13" ht="31.5" customHeight="1" x14ac:dyDescent="0.15">
      <c r="A374" s="13">
        <v>372</v>
      </c>
      <c r="B374" s="15" t="s">
        <v>90</v>
      </c>
      <c r="C374" s="16" t="s">
        <v>162</v>
      </c>
      <c r="D374" s="17" t="s">
        <v>181</v>
      </c>
      <c r="E374" s="30" t="s">
        <v>1314</v>
      </c>
      <c r="F374" s="18" t="s">
        <v>630</v>
      </c>
      <c r="G374" s="18">
        <v>138.75</v>
      </c>
      <c r="H374" s="23">
        <f>[36]刘爽!$I$7</f>
        <v>84.2</v>
      </c>
      <c r="I374" s="23">
        <f>G374*0.25+H374*0.5</f>
        <v>76.787499999999994</v>
      </c>
      <c r="J374" s="26"/>
      <c r="K374" s="13"/>
      <c r="L374" s="13">
        <v>1</v>
      </c>
      <c r="M374" s="13" t="s">
        <v>1386</v>
      </c>
    </row>
    <row r="375" spans="1:13" ht="31.5" customHeight="1" x14ac:dyDescent="0.15">
      <c r="A375" s="13">
        <v>373</v>
      </c>
      <c r="B375" s="19" t="s">
        <v>91</v>
      </c>
      <c r="C375" s="16" t="s">
        <v>162</v>
      </c>
      <c r="D375" s="16" t="s">
        <v>228</v>
      </c>
      <c r="E375" s="25" t="s">
        <v>1315</v>
      </c>
      <c r="F375" s="20" t="s">
        <v>631</v>
      </c>
      <c r="G375" s="20">
        <v>140.5</v>
      </c>
      <c r="H375" s="23">
        <f>[36]竹双!$I$7</f>
        <v>81.599999999999994</v>
      </c>
      <c r="I375" s="23">
        <f>G375*0.25+H375*0.5</f>
        <v>75.924999999999997</v>
      </c>
      <c r="J375" s="26"/>
      <c r="K375" s="13"/>
      <c r="L375" s="13">
        <v>2</v>
      </c>
      <c r="M375" s="13"/>
    </row>
    <row r="376" spans="1:13" ht="31.5" customHeight="1" x14ac:dyDescent="0.15">
      <c r="A376" s="13">
        <v>374</v>
      </c>
      <c r="B376" s="19" t="s">
        <v>91</v>
      </c>
      <c r="C376" s="16" t="s">
        <v>162</v>
      </c>
      <c r="D376" s="16" t="s">
        <v>228</v>
      </c>
      <c r="E376" s="25" t="s">
        <v>1316</v>
      </c>
      <c r="F376" s="20" t="s">
        <v>632</v>
      </c>
      <c r="G376" s="20">
        <v>137.25</v>
      </c>
      <c r="H376" s="23">
        <f>[36]王玉童!$I$7</f>
        <v>86.6</v>
      </c>
      <c r="I376" s="23">
        <f>G376*0.25+H376*0.5</f>
        <v>77.612499999999997</v>
      </c>
      <c r="J376" s="26"/>
      <c r="K376" s="13"/>
      <c r="L376" s="13">
        <v>1</v>
      </c>
      <c r="M376" s="13" t="s">
        <v>1400</v>
      </c>
    </row>
    <row r="377" spans="1:13" ht="31.5" customHeight="1" x14ac:dyDescent="0.15">
      <c r="A377" s="13">
        <v>375</v>
      </c>
      <c r="B377" s="19" t="s">
        <v>91</v>
      </c>
      <c r="C377" s="16" t="s">
        <v>162</v>
      </c>
      <c r="D377" s="16" t="s">
        <v>228</v>
      </c>
      <c r="E377" s="25" t="s">
        <v>1317</v>
      </c>
      <c r="F377" s="20" t="s">
        <v>633</v>
      </c>
      <c r="G377" s="20">
        <v>136.25</v>
      </c>
      <c r="H377" s="23">
        <f>[36]李晨露!$I$7</f>
        <v>82.4</v>
      </c>
      <c r="I377" s="23">
        <f>G377*0.25+H377*0.5</f>
        <v>75.262500000000003</v>
      </c>
      <c r="J377" s="26"/>
      <c r="K377" s="13"/>
      <c r="L377" s="13">
        <v>3</v>
      </c>
      <c r="M377" s="13"/>
    </row>
    <row r="378" spans="1:13" ht="31.5" customHeight="1" x14ac:dyDescent="0.15">
      <c r="A378" s="13">
        <v>376</v>
      </c>
      <c r="B378" s="15" t="s">
        <v>92</v>
      </c>
      <c r="C378" s="16" t="s">
        <v>163</v>
      </c>
      <c r="D378" s="17" t="s">
        <v>229</v>
      </c>
      <c r="E378" s="30" t="s">
        <v>1101</v>
      </c>
      <c r="F378" s="18" t="s">
        <v>634</v>
      </c>
      <c r="G378" s="18">
        <v>144.25</v>
      </c>
      <c r="H378" s="23">
        <f>[37]刘印志!$I$7</f>
        <v>83.000000000000014</v>
      </c>
      <c r="I378" s="23">
        <f>G378*0.25+H378*0.5</f>
        <v>77.5625</v>
      </c>
      <c r="J378" s="23"/>
      <c r="K378" s="13"/>
      <c r="L378" s="13">
        <v>1</v>
      </c>
      <c r="M378" s="13" t="s">
        <v>1386</v>
      </c>
    </row>
    <row r="379" spans="1:13" ht="31.5" customHeight="1" x14ac:dyDescent="0.15">
      <c r="A379" s="13">
        <v>377</v>
      </c>
      <c r="B379" s="15" t="s">
        <v>92</v>
      </c>
      <c r="C379" s="16" t="s">
        <v>163</v>
      </c>
      <c r="D379" s="17" t="s">
        <v>229</v>
      </c>
      <c r="E379" s="30" t="s">
        <v>1102</v>
      </c>
      <c r="F379" s="18" t="s">
        <v>635</v>
      </c>
      <c r="G379" s="18">
        <v>140.25</v>
      </c>
      <c r="H379" s="23">
        <f>[37]吕冰心!$I$7</f>
        <v>83.999999999999986</v>
      </c>
      <c r="I379" s="23">
        <f>G379*0.25+H379*0.5</f>
        <v>77.0625</v>
      </c>
      <c r="J379" s="23"/>
      <c r="K379" s="13"/>
      <c r="L379" s="13">
        <v>2</v>
      </c>
      <c r="M379" s="13"/>
    </row>
    <row r="380" spans="1:13" ht="31.5" customHeight="1" x14ac:dyDescent="0.15">
      <c r="A380" s="13">
        <v>378</v>
      </c>
      <c r="B380" s="15" t="s">
        <v>92</v>
      </c>
      <c r="C380" s="16" t="s">
        <v>163</v>
      </c>
      <c r="D380" s="17" t="s">
        <v>229</v>
      </c>
      <c r="E380" s="30" t="s">
        <v>1103</v>
      </c>
      <c r="F380" s="18" t="s">
        <v>636</v>
      </c>
      <c r="G380" s="18">
        <v>135.75</v>
      </c>
      <c r="H380" s="23">
        <f>[37]王静!$I$7</f>
        <v>79</v>
      </c>
      <c r="I380" s="23">
        <f>G380*0.25+H380*0.5</f>
        <v>73.4375</v>
      </c>
      <c r="J380" s="23"/>
      <c r="K380" s="13"/>
      <c r="L380" s="13">
        <v>3</v>
      </c>
      <c r="M380" s="13"/>
    </row>
    <row r="381" spans="1:13" ht="31.5" customHeight="1" x14ac:dyDescent="0.15">
      <c r="A381" s="13">
        <v>379</v>
      </c>
      <c r="B381" s="15" t="s">
        <v>93</v>
      </c>
      <c r="C381" s="16" t="s">
        <v>163</v>
      </c>
      <c r="D381" s="17" t="s">
        <v>230</v>
      </c>
      <c r="E381" s="30" t="s">
        <v>1104</v>
      </c>
      <c r="F381" s="18" t="s">
        <v>637</v>
      </c>
      <c r="G381" s="18">
        <v>151</v>
      </c>
      <c r="H381" s="23">
        <f>[37]潘微彤!$I$7</f>
        <v>88.6</v>
      </c>
      <c r="I381" s="23">
        <f>G381*0.25+H381*0.5</f>
        <v>82.05</v>
      </c>
      <c r="J381" s="23"/>
      <c r="K381" s="13"/>
      <c r="L381" s="13">
        <v>1</v>
      </c>
      <c r="M381" s="13" t="s">
        <v>1386</v>
      </c>
    </row>
    <row r="382" spans="1:13" ht="31.5" customHeight="1" x14ac:dyDescent="0.15">
      <c r="A382" s="13">
        <v>380</v>
      </c>
      <c r="B382" s="15" t="s">
        <v>93</v>
      </c>
      <c r="C382" s="16" t="s">
        <v>163</v>
      </c>
      <c r="D382" s="17" t="s">
        <v>230</v>
      </c>
      <c r="E382" s="30" t="s">
        <v>1105</v>
      </c>
      <c r="F382" s="18" t="s">
        <v>638</v>
      </c>
      <c r="G382" s="18">
        <v>147.75</v>
      </c>
      <c r="H382" s="23">
        <f>[37]郭晓晗!$I$7</f>
        <v>87.199999999999989</v>
      </c>
      <c r="I382" s="23">
        <f>G382*0.25+H382*0.5</f>
        <v>80.537499999999994</v>
      </c>
      <c r="J382" s="23"/>
      <c r="K382" s="13"/>
      <c r="L382" s="13">
        <v>2</v>
      </c>
      <c r="M382" s="13"/>
    </row>
    <row r="383" spans="1:13" ht="31.5" customHeight="1" x14ac:dyDescent="0.15">
      <c r="A383" s="13">
        <v>381</v>
      </c>
      <c r="B383" s="15" t="s">
        <v>93</v>
      </c>
      <c r="C383" s="16" t="s">
        <v>163</v>
      </c>
      <c r="D383" s="17" t="s">
        <v>230</v>
      </c>
      <c r="E383" s="30" t="s">
        <v>1106</v>
      </c>
      <c r="F383" s="18" t="s">
        <v>639</v>
      </c>
      <c r="G383" s="18">
        <v>141</v>
      </c>
      <c r="H383" s="23">
        <f>[37]覃玲!$I$7</f>
        <v>84.8</v>
      </c>
      <c r="I383" s="23">
        <f>G383*0.25+H383*0.5</f>
        <v>77.650000000000006</v>
      </c>
      <c r="J383" s="23"/>
      <c r="K383" s="13"/>
      <c r="L383" s="13">
        <v>3</v>
      </c>
      <c r="M383" s="13"/>
    </row>
    <row r="384" spans="1:13" ht="31.5" customHeight="1" x14ac:dyDescent="0.15">
      <c r="A384" s="13">
        <v>382</v>
      </c>
      <c r="B384" s="15" t="s">
        <v>94</v>
      </c>
      <c r="C384" s="16" t="s">
        <v>163</v>
      </c>
      <c r="D384" s="17" t="s">
        <v>181</v>
      </c>
      <c r="E384" s="30" t="s">
        <v>1107</v>
      </c>
      <c r="F384" s="18" t="s">
        <v>640</v>
      </c>
      <c r="G384" s="18">
        <v>127</v>
      </c>
      <c r="H384" s="23">
        <f>[37]王梦博!$I$7</f>
        <v>88.199999999999989</v>
      </c>
      <c r="I384" s="23">
        <f>G384*0.25+H384*0.5</f>
        <v>75.849999999999994</v>
      </c>
      <c r="J384" s="23">
        <v>83.8</v>
      </c>
      <c r="K384" s="13"/>
      <c r="L384" s="13">
        <v>1</v>
      </c>
      <c r="M384" s="13" t="s">
        <v>1386</v>
      </c>
    </row>
    <row r="385" spans="1:13" ht="31.5" customHeight="1" x14ac:dyDescent="0.15">
      <c r="A385" s="13">
        <v>383</v>
      </c>
      <c r="B385" s="19" t="s">
        <v>95</v>
      </c>
      <c r="C385" s="16" t="s">
        <v>163</v>
      </c>
      <c r="D385" s="16" t="s">
        <v>181</v>
      </c>
      <c r="E385" s="25" t="s">
        <v>1108</v>
      </c>
      <c r="F385" s="20" t="s">
        <v>641</v>
      </c>
      <c r="G385" s="20">
        <v>120.25</v>
      </c>
      <c r="H385" s="23">
        <f>[37]赵凯!$I$7</f>
        <v>82.399999999999991</v>
      </c>
      <c r="I385" s="23">
        <f>G385*0.25+H385*0.5</f>
        <v>71.262499999999989</v>
      </c>
      <c r="J385" s="23">
        <v>83.8</v>
      </c>
      <c r="K385" s="13" t="s">
        <v>1386</v>
      </c>
      <c r="L385" s="13"/>
      <c r="M385" s="13"/>
    </row>
    <row r="386" spans="1:13" ht="31.5" customHeight="1" x14ac:dyDescent="0.15">
      <c r="A386" s="13">
        <v>384</v>
      </c>
      <c r="B386" s="19" t="s">
        <v>96</v>
      </c>
      <c r="C386" s="16" t="s">
        <v>163</v>
      </c>
      <c r="D386" s="16" t="s">
        <v>181</v>
      </c>
      <c r="E386" s="25" t="s">
        <v>1109</v>
      </c>
      <c r="F386" s="20" t="s">
        <v>642</v>
      </c>
      <c r="G386" s="20">
        <v>136</v>
      </c>
      <c r="H386" s="23">
        <f>[37]马峰!$I$7</f>
        <v>68.600000000000009</v>
      </c>
      <c r="I386" s="23">
        <f>G386*0.25+H386*0.5</f>
        <v>68.300000000000011</v>
      </c>
      <c r="J386" s="23">
        <v>83.8</v>
      </c>
      <c r="K386" s="13" t="s">
        <v>1386</v>
      </c>
      <c r="L386" s="13"/>
      <c r="M386" s="13"/>
    </row>
    <row r="387" spans="1:13" ht="31.5" customHeight="1" x14ac:dyDescent="0.15">
      <c r="A387" s="13">
        <v>385</v>
      </c>
      <c r="B387" s="19" t="s">
        <v>97</v>
      </c>
      <c r="C387" s="16" t="s">
        <v>164</v>
      </c>
      <c r="D387" s="16" t="s">
        <v>231</v>
      </c>
      <c r="E387" s="25" t="s">
        <v>1110</v>
      </c>
      <c r="F387" s="20" t="s">
        <v>643</v>
      </c>
      <c r="G387" s="20">
        <v>126.75</v>
      </c>
      <c r="H387" s="23">
        <f>[37]李根森!$I$7</f>
        <v>92.2</v>
      </c>
      <c r="I387" s="23">
        <f>G387*0.25+H387*0.5</f>
        <v>77.787499999999994</v>
      </c>
      <c r="J387" s="23">
        <v>83.8</v>
      </c>
      <c r="K387" s="13"/>
      <c r="L387" s="13">
        <v>1</v>
      </c>
      <c r="M387" s="13" t="s">
        <v>1386</v>
      </c>
    </row>
    <row r="388" spans="1:13" ht="31.5" customHeight="1" x14ac:dyDescent="0.15">
      <c r="A388" s="13">
        <v>386</v>
      </c>
      <c r="B388" s="15" t="s">
        <v>98</v>
      </c>
      <c r="C388" s="16" t="s">
        <v>165</v>
      </c>
      <c r="D388" s="17" t="s">
        <v>222</v>
      </c>
      <c r="E388" s="30" t="s">
        <v>1333</v>
      </c>
      <c r="F388" s="18" t="s">
        <v>644</v>
      </c>
      <c r="G388" s="18">
        <v>144.5</v>
      </c>
      <c r="H388" s="23">
        <f>[38]李璐!$I$7</f>
        <v>72.199999999999989</v>
      </c>
      <c r="I388" s="23">
        <f>G388*0.25+H388*0.5</f>
        <v>72.224999999999994</v>
      </c>
      <c r="J388" s="13"/>
      <c r="K388" s="13"/>
      <c r="L388" s="13">
        <v>2</v>
      </c>
      <c r="M388" s="13"/>
    </row>
    <row r="389" spans="1:13" ht="31.5" customHeight="1" x14ac:dyDescent="0.15">
      <c r="A389" s="13">
        <v>387</v>
      </c>
      <c r="B389" s="15" t="s">
        <v>98</v>
      </c>
      <c r="C389" s="16" t="s">
        <v>165</v>
      </c>
      <c r="D389" s="17" t="s">
        <v>222</v>
      </c>
      <c r="E389" s="30" t="s">
        <v>1334</v>
      </c>
      <c r="F389" s="18" t="s">
        <v>645</v>
      </c>
      <c r="G389" s="18">
        <v>132.75</v>
      </c>
      <c r="H389" s="23">
        <f>[38]付永芳!$I$7</f>
        <v>72.599999999999994</v>
      </c>
      <c r="I389" s="23">
        <f>G389*0.25+H389*0.5</f>
        <v>69.487499999999997</v>
      </c>
      <c r="J389" s="13"/>
      <c r="K389" s="13"/>
      <c r="L389" s="13">
        <v>3</v>
      </c>
      <c r="M389" s="13"/>
    </row>
    <row r="390" spans="1:13" ht="31.5" customHeight="1" x14ac:dyDescent="0.15">
      <c r="A390" s="13">
        <v>388</v>
      </c>
      <c r="B390" s="15" t="s">
        <v>98</v>
      </c>
      <c r="C390" s="16" t="s">
        <v>165</v>
      </c>
      <c r="D390" s="17" t="s">
        <v>222</v>
      </c>
      <c r="E390" s="30" t="s">
        <v>1335</v>
      </c>
      <c r="F390" s="18" t="s">
        <v>646</v>
      </c>
      <c r="G390" s="18">
        <v>121.5</v>
      </c>
      <c r="H390" s="23">
        <f>[38]刘雅洁!$I$7</f>
        <v>87.4</v>
      </c>
      <c r="I390" s="23">
        <f>G390*0.25+H390*0.5</f>
        <v>74.075000000000003</v>
      </c>
      <c r="J390" s="13"/>
      <c r="K390" s="13"/>
      <c r="L390" s="13">
        <v>1</v>
      </c>
      <c r="M390" s="13" t="s">
        <v>1386</v>
      </c>
    </row>
    <row r="391" spans="1:13" ht="31.5" customHeight="1" x14ac:dyDescent="0.15">
      <c r="A391" s="13">
        <v>389</v>
      </c>
      <c r="B391" s="15" t="s">
        <v>99</v>
      </c>
      <c r="C391" s="16" t="s">
        <v>165</v>
      </c>
      <c r="D391" s="17" t="s">
        <v>181</v>
      </c>
      <c r="E391" s="30" t="s">
        <v>1336</v>
      </c>
      <c r="F391" s="18" t="s">
        <v>647</v>
      </c>
      <c r="G391" s="18">
        <v>147.5</v>
      </c>
      <c r="H391" s="23">
        <f>[38]陈婷!$I$7</f>
        <v>72.199999999999989</v>
      </c>
      <c r="I391" s="23">
        <f>G391*0.25+H391*0.5</f>
        <v>72.974999999999994</v>
      </c>
      <c r="J391" s="13"/>
      <c r="K391" s="13"/>
      <c r="L391" s="13">
        <v>2</v>
      </c>
      <c r="M391" s="13"/>
    </row>
    <row r="392" spans="1:13" ht="31.5" customHeight="1" x14ac:dyDescent="0.15">
      <c r="A392" s="13">
        <v>390</v>
      </c>
      <c r="B392" s="15" t="s">
        <v>99</v>
      </c>
      <c r="C392" s="16" t="s">
        <v>165</v>
      </c>
      <c r="D392" s="17" t="s">
        <v>181</v>
      </c>
      <c r="E392" s="30" t="s">
        <v>1337</v>
      </c>
      <c r="F392" s="18" t="s">
        <v>648</v>
      </c>
      <c r="G392" s="18">
        <v>138</v>
      </c>
      <c r="H392" s="23">
        <f>[38]胡礼鹏!$I$7</f>
        <v>87.4</v>
      </c>
      <c r="I392" s="23">
        <f>G392*0.25+H392*0.5</f>
        <v>78.2</v>
      </c>
      <c r="J392" s="13"/>
      <c r="K392" s="13"/>
      <c r="L392" s="13">
        <v>1</v>
      </c>
      <c r="M392" s="13" t="s">
        <v>1386</v>
      </c>
    </row>
    <row r="393" spans="1:13" ht="31.5" customHeight="1" x14ac:dyDescent="0.15">
      <c r="A393" s="13">
        <v>391</v>
      </c>
      <c r="B393" s="15" t="s">
        <v>99</v>
      </c>
      <c r="C393" s="16" t="s">
        <v>165</v>
      </c>
      <c r="D393" s="17" t="s">
        <v>181</v>
      </c>
      <c r="E393" s="30" t="s">
        <v>1338</v>
      </c>
      <c r="F393" s="18" t="s">
        <v>649</v>
      </c>
      <c r="G393" s="18">
        <v>133.75</v>
      </c>
      <c r="H393" s="23">
        <f>[38]王芳洁!$I$7</f>
        <v>75.600000000000009</v>
      </c>
      <c r="I393" s="23">
        <f>G393*0.25+H393*0.5</f>
        <v>71.237500000000011</v>
      </c>
      <c r="J393" s="13"/>
      <c r="K393" s="13"/>
      <c r="L393" s="13">
        <v>3</v>
      </c>
      <c r="M393" s="13"/>
    </row>
    <row r="394" spans="1:13" ht="31.5" customHeight="1" x14ac:dyDescent="0.15">
      <c r="A394" s="13">
        <v>392</v>
      </c>
      <c r="B394" s="15" t="s">
        <v>100</v>
      </c>
      <c r="C394" s="16" t="s">
        <v>166</v>
      </c>
      <c r="D394" s="17" t="s">
        <v>181</v>
      </c>
      <c r="E394" s="30" t="s">
        <v>1350</v>
      </c>
      <c r="F394" s="18" t="s">
        <v>650</v>
      </c>
      <c r="G394" s="18">
        <v>158</v>
      </c>
      <c r="H394" s="23">
        <f>[35]张嘉琦!$I$7</f>
        <v>88.6</v>
      </c>
      <c r="I394" s="23">
        <f>G394*0.25+H394*0.5</f>
        <v>83.8</v>
      </c>
      <c r="J394" s="13"/>
      <c r="K394" s="13"/>
      <c r="L394" s="13">
        <v>1</v>
      </c>
      <c r="M394" s="13" t="s">
        <v>1386</v>
      </c>
    </row>
    <row r="395" spans="1:13" ht="31.5" customHeight="1" x14ac:dyDescent="0.15">
      <c r="A395" s="13">
        <v>393</v>
      </c>
      <c r="B395" s="15" t="s">
        <v>100</v>
      </c>
      <c r="C395" s="16" t="s">
        <v>166</v>
      </c>
      <c r="D395" s="17" t="s">
        <v>181</v>
      </c>
      <c r="E395" s="30" t="s">
        <v>1351</v>
      </c>
      <c r="F395" s="18" t="s">
        <v>651</v>
      </c>
      <c r="G395" s="18">
        <v>147.5</v>
      </c>
      <c r="H395" s="23">
        <f>[35]周翟尤佳!$I$7</f>
        <v>83.600000000000009</v>
      </c>
      <c r="I395" s="23">
        <f>G395*0.25+H395*0.5</f>
        <v>78.675000000000011</v>
      </c>
      <c r="J395" s="13"/>
      <c r="K395" s="13"/>
      <c r="L395" s="13">
        <v>2</v>
      </c>
      <c r="M395" s="13"/>
    </row>
    <row r="396" spans="1:13" ht="31.5" customHeight="1" x14ac:dyDescent="0.15">
      <c r="A396" s="13">
        <v>394</v>
      </c>
      <c r="B396" s="15" t="s">
        <v>100</v>
      </c>
      <c r="C396" s="16" t="s">
        <v>166</v>
      </c>
      <c r="D396" s="17" t="s">
        <v>181</v>
      </c>
      <c r="E396" s="30" t="s">
        <v>1352</v>
      </c>
      <c r="F396" s="18" t="s">
        <v>652</v>
      </c>
      <c r="G396" s="18">
        <v>145.75</v>
      </c>
      <c r="H396" s="23">
        <f>[35]安建辉!$I$7</f>
        <v>80.399999999999991</v>
      </c>
      <c r="I396" s="23">
        <f>G396*0.25+H396*0.5</f>
        <v>76.637499999999989</v>
      </c>
      <c r="J396" s="13"/>
      <c r="K396" s="13"/>
      <c r="L396" s="13">
        <v>3</v>
      </c>
      <c r="M396" s="13"/>
    </row>
    <row r="397" spans="1:13" ht="31.5" customHeight="1" x14ac:dyDescent="0.15">
      <c r="A397" s="13">
        <v>395</v>
      </c>
      <c r="B397" s="15" t="s">
        <v>101</v>
      </c>
      <c r="C397" s="16" t="s">
        <v>166</v>
      </c>
      <c r="D397" s="17" t="s">
        <v>232</v>
      </c>
      <c r="E397" s="30" t="s">
        <v>1286</v>
      </c>
      <c r="F397" s="18" t="s">
        <v>653</v>
      </c>
      <c r="G397" s="18">
        <v>142.5</v>
      </c>
      <c r="H397" s="23">
        <f>[32]曹盼盼!$I$7</f>
        <v>87.399999999999977</v>
      </c>
      <c r="I397" s="23">
        <f>G397*0.25+H397*0.5</f>
        <v>79.324999999999989</v>
      </c>
      <c r="J397" s="13">
        <v>81.11</v>
      </c>
      <c r="K397" s="13"/>
      <c r="L397" s="13">
        <v>1</v>
      </c>
      <c r="M397" s="13" t="s">
        <v>1380</v>
      </c>
    </row>
    <row r="398" spans="1:13" ht="31.5" customHeight="1" x14ac:dyDescent="0.15">
      <c r="A398" s="13">
        <v>396</v>
      </c>
      <c r="B398" s="15" t="s">
        <v>101</v>
      </c>
      <c r="C398" s="16" t="s">
        <v>166</v>
      </c>
      <c r="D398" s="17" t="s">
        <v>232</v>
      </c>
      <c r="E398" s="30" t="s">
        <v>1287</v>
      </c>
      <c r="F398" s="18" t="s">
        <v>654</v>
      </c>
      <c r="G398" s="18">
        <v>133.25</v>
      </c>
      <c r="H398" s="23">
        <f>[32]许福慧!$I$7</f>
        <v>78.599999999999994</v>
      </c>
      <c r="I398" s="23">
        <f>G398*0.25+H398*0.5</f>
        <v>72.612499999999997</v>
      </c>
      <c r="J398" s="13">
        <v>81.11</v>
      </c>
      <c r="K398" s="13" t="s">
        <v>1380</v>
      </c>
      <c r="L398" s="13"/>
      <c r="M398" s="13"/>
    </row>
    <row r="399" spans="1:13" ht="31.5" customHeight="1" x14ac:dyDescent="0.15">
      <c r="A399" s="13">
        <v>397</v>
      </c>
      <c r="B399" s="15" t="s">
        <v>102</v>
      </c>
      <c r="C399" s="16" t="s">
        <v>166</v>
      </c>
      <c r="D399" s="17" t="s">
        <v>222</v>
      </c>
      <c r="E399" s="30" t="s">
        <v>1353</v>
      </c>
      <c r="F399" s="18" t="s">
        <v>655</v>
      </c>
      <c r="G399" s="18">
        <v>148</v>
      </c>
      <c r="H399" s="23">
        <f>[35]张天宇!$I$7</f>
        <v>66.399999999999991</v>
      </c>
      <c r="I399" s="23">
        <f>G399*0.25+H399*0.5</f>
        <v>70.199999999999989</v>
      </c>
      <c r="J399" s="13">
        <v>81.66</v>
      </c>
      <c r="K399" s="13" t="s">
        <v>1386</v>
      </c>
      <c r="L399" s="13"/>
      <c r="M399" s="13"/>
    </row>
    <row r="400" spans="1:13" ht="31.5" customHeight="1" x14ac:dyDescent="0.15">
      <c r="A400" s="13">
        <v>398</v>
      </c>
      <c r="B400" s="15" t="s">
        <v>102</v>
      </c>
      <c r="C400" s="16" t="s">
        <v>166</v>
      </c>
      <c r="D400" s="17" t="s">
        <v>222</v>
      </c>
      <c r="E400" s="30" t="s">
        <v>1354</v>
      </c>
      <c r="F400" s="18" t="s">
        <v>656</v>
      </c>
      <c r="G400" s="18">
        <v>140.25</v>
      </c>
      <c r="H400" s="23">
        <f>[35]刘永康!$I$7</f>
        <v>78</v>
      </c>
      <c r="I400" s="23">
        <f>G400*0.25+H400*0.5</f>
        <v>74.0625</v>
      </c>
      <c r="J400" s="13">
        <v>81.66</v>
      </c>
      <c r="K400" s="13" t="s">
        <v>1386</v>
      </c>
      <c r="L400" s="13"/>
      <c r="M400" s="13"/>
    </row>
    <row r="401" spans="1:13" ht="31.5" customHeight="1" x14ac:dyDescent="0.15">
      <c r="A401" s="13">
        <v>399</v>
      </c>
      <c r="B401" s="15" t="s">
        <v>102</v>
      </c>
      <c r="C401" s="16" t="s">
        <v>166</v>
      </c>
      <c r="D401" s="17" t="s">
        <v>222</v>
      </c>
      <c r="E401" s="30" t="s">
        <v>1355</v>
      </c>
      <c r="F401" s="18" t="s">
        <v>657</v>
      </c>
      <c r="G401" s="18">
        <v>137.5</v>
      </c>
      <c r="H401" s="23" t="s">
        <v>1406</v>
      </c>
      <c r="I401" s="23">
        <f>G401*0.25</f>
        <v>34.375</v>
      </c>
      <c r="J401" s="13">
        <v>81.66</v>
      </c>
      <c r="K401" s="13" t="s">
        <v>1402</v>
      </c>
      <c r="L401" s="13"/>
      <c r="M401" s="13"/>
    </row>
    <row r="402" spans="1:13" ht="31.5" customHeight="1" x14ac:dyDescent="0.15">
      <c r="A402" s="13">
        <v>400</v>
      </c>
      <c r="B402" s="15" t="s">
        <v>103</v>
      </c>
      <c r="C402" s="16" t="s">
        <v>167</v>
      </c>
      <c r="D402" s="17" t="s">
        <v>181</v>
      </c>
      <c r="E402" s="30" t="s">
        <v>1251</v>
      </c>
      <c r="F402" s="18" t="s">
        <v>658</v>
      </c>
      <c r="G402" s="18">
        <v>129.25</v>
      </c>
      <c r="H402" s="23">
        <f>[31]王子寒!$I$7</f>
        <v>73</v>
      </c>
      <c r="I402" s="23">
        <f>G402*0.25+H402*0.5</f>
        <v>68.8125</v>
      </c>
      <c r="J402" s="13">
        <v>77.709999999999994</v>
      </c>
      <c r="K402" s="13" t="s">
        <v>1404</v>
      </c>
      <c r="L402" s="13"/>
      <c r="M402" s="13"/>
    </row>
    <row r="403" spans="1:13" ht="31.5" customHeight="1" x14ac:dyDescent="0.15">
      <c r="A403" s="13">
        <v>401</v>
      </c>
      <c r="B403" s="15" t="s">
        <v>103</v>
      </c>
      <c r="C403" s="16" t="s">
        <v>167</v>
      </c>
      <c r="D403" s="17" t="s">
        <v>181</v>
      </c>
      <c r="E403" s="30" t="s">
        <v>1252</v>
      </c>
      <c r="F403" s="18" t="s">
        <v>659</v>
      </c>
      <c r="G403" s="18">
        <v>126</v>
      </c>
      <c r="H403" s="23">
        <f>[31]魏志鹏!$I$7</f>
        <v>86.199999999999989</v>
      </c>
      <c r="I403" s="23">
        <f>G403*0.25+H403*0.5</f>
        <v>74.599999999999994</v>
      </c>
      <c r="J403" s="13">
        <v>77.709999999999994</v>
      </c>
      <c r="K403" s="13"/>
      <c r="L403" s="13">
        <v>1</v>
      </c>
      <c r="M403" s="13" t="s">
        <v>1397</v>
      </c>
    </row>
    <row r="404" spans="1:13" ht="31.5" customHeight="1" x14ac:dyDescent="0.15">
      <c r="A404" s="13">
        <v>402</v>
      </c>
      <c r="B404" s="15" t="s">
        <v>104</v>
      </c>
      <c r="C404" s="16" t="s">
        <v>167</v>
      </c>
      <c r="D404" s="17" t="s">
        <v>222</v>
      </c>
      <c r="E404" s="30" t="s">
        <v>1253</v>
      </c>
      <c r="F404" s="18" t="s">
        <v>660</v>
      </c>
      <c r="G404" s="18">
        <v>114.5</v>
      </c>
      <c r="H404" s="23">
        <f>[31]罗宇!$I$7</f>
        <v>82.2</v>
      </c>
      <c r="I404" s="23">
        <f>G404*0.25+H404*0.5</f>
        <v>69.724999999999994</v>
      </c>
      <c r="J404" s="13"/>
      <c r="K404" s="13"/>
      <c r="L404" s="13">
        <v>2</v>
      </c>
      <c r="M404" s="13"/>
    </row>
    <row r="405" spans="1:13" ht="31.5" customHeight="1" x14ac:dyDescent="0.15">
      <c r="A405" s="13">
        <v>403</v>
      </c>
      <c r="B405" s="19" t="s">
        <v>104</v>
      </c>
      <c r="C405" s="16" t="s">
        <v>167</v>
      </c>
      <c r="D405" s="16" t="s">
        <v>222</v>
      </c>
      <c r="E405" s="25" t="s">
        <v>1254</v>
      </c>
      <c r="F405" s="20" t="s">
        <v>661</v>
      </c>
      <c r="G405" s="20">
        <v>135.75</v>
      </c>
      <c r="H405" s="23">
        <f>[31]邢芳倩!$I$7</f>
        <v>71.400000000000006</v>
      </c>
      <c r="I405" s="23">
        <f>G405*0.25+H405*0.5</f>
        <v>69.637500000000003</v>
      </c>
      <c r="J405" s="13"/>
      <c r="K405" s="13"/>
      <c r="L405" s="13">
        <v>3</v>
      </c>
      <c r="M405" s="13"/>
    </row>
    <row r="406" spans="1:13" ht="31.5" customHeight="1" x14ac:dyDescent="0.15">
      <c r="A406" s="13">
        <v>404</v>
      </c>
      <c r="B406" s="19" t="s">
        <v>104</v>
      </c>
      <c r="C406" s="16" t="s">
        <v>167</v>
      </c>
      <c r="D406" s="16" t="s">
        <v>222</v>
      </c>
      <c r="E406" s="25" t="s">
        <v>1255</v>
      </c>
      <c r="F406" s="20" t="s">
        <v>662</v>
      </c>
      <c r="G406" s="20">
        <v>134.5</v>
      </c>
      <c r="H406" s="23">
        <f>[31]郭筱彤!$I$7</f>
        <v>76.2</v>
      </c>
      <c r="I406" s="23">
        <f>G406*0.25+H406*0.5</f>
        <v>71.724999999999994</v>
      </c>
      <c r="J406" s="13"/>
      <c r="K406" s="13"/>
      <c r="L406" s="13">
        <v>1</v>
      </c>
      <c r="M406" s="13" t="s">
        <v>1396</v>
      </c>
    </row>
    <row r="407" spans="1:13" ht="31.5" customHeight="1" x14ac:dyDescent="0.15">
      <c r="A407" s="13">
        <v>405</v>
      </c>
      <c r="B407" s="15" t="s">
        <v>105</v>
      </c>
      <c r="C407" s="16" t="s">
        <v>167</v>
      </c>
      <c r="D407" s="17" t="s">
        <v>181</v>
      </c>
      <c r="E407" s="30" t="s">
        <v>1318</v>
      </c>
      <c r="F407" s="18" t="s">
        <v>663</v>
      </c>
      <c r="G407" s="18">
        <v>149.5</v>
      </c>
      <c r="H407" s="23">
        <f>[36]孟祥芸!$I$7</f>
        <v>88.199999999999989</v>
      </c>
      <c r="I407" s="23">
        <f>G407*0.25+H407*0.5</f>
        <v>81.474999999999994</v>
      </c>
      <c r="J407" s="26">
        <v>82.6</v>
      </c>
      <c r="K407" s="13"/>
      <c r="L407" s="13">
        <v>1</v>
      </c>
      <c r="M407" s="13" t="s">
        <v>1386</v>
      </c>
    </row>
    <row r="408" spans="1:13" ht="31.5" customHeight="1" x14ac:dyDescent="0.15">
      <c r="A408" s="13">
        <v>406</v>
      </c>
      <c r="B408" s="15" t="s">
        <v>105</v>
      </c>
      <c r="C408" s="16" t="s">
        <v>167</v>
      </c>
      <c r="D408" s="17" t="s">
        <v>181</v>
      </c>
      <c r="E408" s="30" t="s">
        <v>1319</v>
      </c>
      <c r="F408" s="18" t="s">
        <v>664</v>
      </c>
      <c r="G408" s="18">
        <v>132.75</v>
      </c>
      <c r="H408" s="23" t="s">
        <v>1406</v>
      </c>
      <c r="I408" s="23">
        <f>G408*0.25</f>
        <v>33.1875</v>
      </c>
      <c r="J408" s="26">
        <v>82.6</v>
      </c>
      <c r="K408" s="13"/>
      <c r="L408" s="13"/>
      <c r="M408" s="13"/>
    </row>
    <row r="409" spans="1:13" ht="31.5" customHeight="1" x14ac:dyDescent="0.15">
      <c r="A409" s="13">
        <v>407</v>
      </c>
      <c r="B409" s="15" t="s">
        <v>105</v>
      </c>
      <c r="C409" s="16" t="s">
        <v>167</v>
      </c>
      <c r="D409" s="17" t="s">
        <v>181</v>
      </c>
      <c r="E409" s="30" t="s">
        <v>1320</v>
      </c>
      <c r="F409" s="18" t="s">
        <v>665</v>
      </c>
      <c r="G409" s="18">
        <v>131.5</v>
      </c>
      <c r="H409" s="23">
        <f>[36]朱洁!$I$7</f>
        <v>81.599999999999994</v>
      </c>
      <c r="I409" s="23">
        <f>G409*0.25+H409*0.5</f>
        <v>73.674999999999997</v>
      </c>
      <c r="J409" s="26">
        <v>82.6</v>
      </c>
      <c r="K409" s="13" t="s">
        <v>1401</v>
      </c>
      <c r="L409" s="13"/>
      <c r="M409" s="13"/>
    </row>
    <row r="410" spans="1:13" ht="31.5" customHeight="1" x14ac:dyDescent="0.15">
      <c r="A410" s="13">
        <v>408</v>
      </c>
      <c r="B410" s="15" t="s">
        <v>106</v>
      </c>
      <c r="C410" s="16" t="s">
        <v>168</v>
      </c>
      <c r="D410" s="17" t="s">
        <v>233</v>
      </c>
      <c r="E410" s="30" t="s">
        <v>1339</v>
      </c>
      <c r="F410" s="18" t="s">
        <v>666</v>
      </c>
      <c r="G410" s="18">
        <v>143</v>
      </c>
      <c r="H410" s="23">
        <f>[38]王宇游!$I$7</f>
        <v>79.600000000000009</v>
      </c>
      <c r="I410" s="23">
        <f>G410*0.25+H410*0.5</f>
        <v>75.550000000000011</v>
      </c>
      <c r="J410" s="13"/>
      <c r="K410" s="13"/>
      <c r="L410" s="13">
        <v>1</v>
      </c>
      <c r="M410" s="13" t="s">
        <v>1386</v>
      </c>
    </row>
    <row r="411" spans="1:13" ht="31.5" customHeight="1" x14ac:dyDescent="0.15">
      <c r="A411" s="13">
        <v>409</v>
      </c>
      <c r="B411" s="15" t="s">
        <v>106</v>
      </c>
      <c r="C411" s="16" t="s">
        <v>168</v>
      </c>
      <c r="D411" s="17" t="s">
        <v>233</v>
      </c>
      <c r="E411" s="30" t="s">
        <v>1340</v>
      </c>
      <c r="F411" s="18" t="s">
        <v>667</v>
      </c>
      <c r="G411" s="18">
        <v>127</v>
      </c>
      <c r="H411" s="23">
        <f>[38]刘悦!$I$7</f>
        <v>81.399999999999991</v>
      </c>
      <c r="I411" s="23">
        <f>G411*0.25+H411*0.5</f>
        <v>72.449999999999989</v>
      </c>
      <c r="J411" s="13"/>
      <c r="K411" s="13"/>
      <c r="L411" s="13">
        <v>2</v>
      </c>
      <c r="M411" s="13"/>
    </row>
    <row r="412" spans="1:13" ht="31.5" customHeight="1" x14ac:dyDescent="0.15">
      <c r="A412" s="13">
        <v>410</v>
      </c>
      <c r="B412" s="15" t="s">
        <v>106</v>
      </c>
      <c r="C412" s="16" t="s">
        <v>168</v>
      </c>
      <c r="D412" s="17" t="s">
        <v>233</v>
      </c>
      <c r="E412" s="30" t="s">
        <v>1341</v>
      </c>
      <c r="F412" s="18" t="s">
        <v>668</v>
      </c>
      <c r="G412" s="18">
        <v>120.75</v>
      </c>
      <c r="H412" s="23">
        <f>[38]廉敬怡!$I$7</f>
        <v>83.2</v>
      </c>
      <c r="I412" s="23">
        <f>G412*0.25+H412*0.5</f>
        <v>71.787499999999994</v>
      </c>
      <c r="J412" s="13"/>
      <c r="K412" s="13"/>
      <c r="L412" s="13">
        <v>3</v>
      </c>
      <c r="M412" s="13"/>
    </row>
    <row r="413" spans="1:13" ht="31.5" customHeight="1" x14ac:dyDescent="0.15">
      <c r="A413" s="13">
        <v>411</v>
      </c>
      <c r="B413" s="15" t="s">
        <v>107</v>
      </c>
      <c r="C413" s="16" t="s">
        <v>168</v>
      </c>
      <c r="D413" s="17" t="s">
        <v>234</v>
      </c>
      <c r="E413" s="30" t="s">
        <v>1275</v>
      </c>
      <c r="F413" s="18" t="s">
        <v>669</v>
      </c>
      <c r="G413" s="18">
        <v>137.75</v>
      </c>
      <c r="H413" s="23">
        <f>[15]窦波洋!$I$7</f>
        <v>79.599999999999994</v>
      </c>
      <c r="I413" s="23">
        <f>G413*0.25+H413*0.5</f>
        <v>74.237499999999997</v>
      </c>
      <c r="J413" s="26">
        <v>79.8</v>
      </c>
      <c r="K413" s="13" t="s">
        <v>1380</v>
      </c>
      <c r="L413" s="13"/>
      <c r="M413" s="13"/>
    </row>
    <row r="414" spans="1:13" ht="31.5" customHeight="1" x14ac:dyDescent="0.15">
      <c r="A414" s="13">
        <v>412</v>
      </c>
      <c r="B414" s="15" t="s">
        <v>107</v>
      </c>
      <c r="C414" s="16" t="s">
        <v>168</v>
      </c>
      <c r="D414" s="17" t="s">
        <v>234</v>
      </c>
      <c r="E414" s="30" t="s">
        <v>1276</v>
      </c>
      <c r="F414" s="18" t="s">
        <v>670</v>
      </c>
      <c r="G414" s="18">
        <v>119.25</v>
      </c>
      <c r="H414" s="23">
        <f>[15]钱坤!$I$7</f>
        <v>82.2</v>
      </c>
      <c r="I414" s="23">
        <f>G414*0.25+H414*0.5</f>
        <v>70.912499999999994</v>
      </c>
      <c r="J414" s="26">
        <v>79.8</v>
      </c>
      <c r="K414" s="13"/>
      <c r="L414" s="13">
        <v>1</v>
      </c>
      <c r="M414" s="13" t="s">
        <v>1380</v>
      </c>
    </row>
    <row r="415" spans="1:13" ht="31.5" customHeight="1" x14ac:dyDescent="0.15">
      <c r="A415" s="13">
        <v>413</v>
      </c>
      <c r="B415" s="15" t="s">
        <v>108</v>
      </c>
      <c r="C415" s="16" t="s">
        <v>168</v>
      </c>
      <c r="D415" s="17" t="s">
        <v>235</v>
      </c>
      <c r="E415" s="30" t="s">
        <v>1342</v>
      </c>
      <c r="F415" s="18" t="s">
        <v>671</v>
      </c>
      <c r="G415" s="18">
        <v>134</v>
      </c>
      <c r="H415" s="23">
        <f>[38]王皓琦!$I$7</f>
        <v>64.400000000000006</v>
      </c>
      <c r="I415" s="23">
        <f>G415*0.25+H415*0.5</f>
        <v>65.7</v>
      </c>
      <c r="J415" s="13"/>
      <c r="K415" s="13"/>
      <c r="L415" s="13">
        <v>3</v>
      </c>
      <c r="M415" s="13"/>
    </row>
    <row r="416" spans="1:13" ht="31.5" customHeight="1" x14ac:dyDescent="0.15">
      <c r="A416" s="13">
        <v>414</v>
      </c>
      <c r="B416" s="19" t="s">
        <v>108</v>
      </c>
      <c r="C416" s="16" t="s">
        <v>168</v>
      </c>
      <c r="D416" s="16" t="s">
        <v>235</v>
      </c>
      <c r="E416" s="25" t="s">
        <v>1343</v>
      </c>
      <c r="F416" s="20" t="s">
        <v>672</v>
      </c>
      <c r="G416" s="20">
        <v>146</v>
      </c>
      <c r="H416" s="23">
        <f>[38]吴炳楠!$I$7</f>
        <v>73.400000000000006</v>
      </c>
      <c r="I416" s="23">
        <f>G416*0.25+H416*0.5</f>
        <v>73.2</v>
      </c>
      <c r="J416" s="13"/>
      <c r="K416" s="13"/>
      <c r="L416" s="13">
        <v>2</v>
      </c>
      <c r="M416" s="13"/>
    </row>
    <row r="417" spans="1:13" ht="31.5" customHeight="1" x14ac:dyDescent="0.15">
      <c r="A417" s="13">
        <v>415</v>
      </c>
      <c r="B417" s="19" t="s">
        <v>108</v>
      </c>
      <c r="C417" s="16" t="s">
        <v>168</v>
      </c>
      <c r="D417" s="16" t="s">
        <v>235</v>
      </c>
      <c r="E417" s="25" t="s">
        <v>1291</v>
      </c>
      <c r="F417" s="20" t="s">
        <v>673</v>
      </c>
      <c r="G417" s="20">
        <v>140.25</v>
      </c>
      <c r="H417" s="23">
        <f>[38]孟媛!$I$7</f>
        <v>79</v>
      </c>
      <c r="I417" s="23">
        <f>G417*0.25+H417*0.5</f>
        <v>74.5625</v>
      </c>
      <c r="J417" s="13"/>
      <c r="K417" s="13"/>
      <c r="L417" s="13">
        <v>1</v>
      </c>
      <c r="M417" s="13" t="s">
        <v>1399</v>
      </c>
    </row>
    <row r="418" spans="1:13" ht="31.5" customHeight="1" x14ac:dyDescent="0.15">
      <c r="A418" s="13">
        <v>416</v>
      </c>
      <c r="B418" s="19" t="s">
        <v>109</v>
      </c>
      <c r="C418" s="16" t="s">
        <v>169</v>
      </c>
      <c r="D418" s="16" t="s">
        <v>236</v>
      </c>
      <c r="E418" s="25" t="s">
        <v>987</v>
      </c>
      <c r="F418" s="20" t="s">
        <v>674</v>
      </c>
      <c r="G418" s="20">
        <v>141.75</v>
      </c>
      <c r="H418" s="23">
        <f>[39]张亚晗!$I$7</f>
        <v>73.400000000000006</v>
      </c>
      <c r="I418" s="23">
        <f>G418*0.25+H418*0.5</f>
        <v>72.137500000000003</v>
      </c>
      <c r="J418" s="13"/>
      <c r="K418" s="13"/>
      <c r="L418" s="13">
        <v>3</v>
      </c>
      <c r="M418" s="13"/>
    </row>
    <row r="419" spans="1:13" ht="31.5" customHeight="1" x14ac:dyDescent="0.15">
      <c r="A419" s="13">
        <v>417</v>
      </c>
      <c r="B419" s="19" t="s">
        <v>109</v>
      </c>
      <c r="C419" s="16" t="s">
        <v>169</v>
      </c>
      <c r="D419" s="16" t="s">
        <v>236</v>
      </c>
      <c r="E419" s="25" t="s">
        <v>988</v>
      </c>
      <c r="F419" s="20" t="s">
        <v>675</v>
      </c>
      <c r="G419" s="20">
        <v>141.5</v>
      </c>
      <c r="H419" s="23">
        <f>[39]叶瑶瑶!$I$7</f>
        <v>79.2</v>
      </c>
      <c r="I419" s="23">
        <f>G419*0.25+H419*0.5</f>
        <v>74.974999999999994</v>
      </c>
      <c r="J419" s="13"/>
      <c r="K419" s="13"/>
      <c r="L419" s="13">
        <v>2</v>
      </c>
      <c r="M419" s="13"/>
    </row>
    <row r="420" spans="1:13" ht="31.5" customHeight="1" x14ac:dyDescent="0.15">
      <c r="A420" s="13">
        <v>418</v>
      </c>
      <c r="B420" s="19" t="s">
        <v>109</v>
      </c>
      <c r="C420" s="16" t="s">
        <v>169</v>
      </c>
      <c r="D420" s="16" t="s">
        <v>236</v>
      </c>
      <c r="E420" s="25" t="s">
        <v>989</v>
      </c>
      <c r="F420" s="20" t="s">
        <v>676</v>
      </c>
      <c r="G420" s="20">
        <v>140.25</v>
      </c>
      <c r="H420" s="23">
        <f>[39]左慧敏!$I$7</f>
        <v>81.2</v>
      </c>
      <c r="I420" s="23">
        <f>G420*0.25+H420*0.5</f>
        <v>75.662499999999994</v>
      </c>
      <c r="J420" s="13"/>
      <c r="K420" s="13"/>
      <c r="L420" s="13">
        <v>1</v>
      </c>
      <c r="M420" s="13" t="s">
        <v>1384</v>
      </c>
    </row>
    <row r="421" spans="1:13" ht="31.5" customHeight="1" x14ac:dyDescent="0.15">
      <c r="A421" s="13">
        <v>419</v>
      </c>
      <c r="B421" s="15" t="s">
        <v>110</v>
      </c>
      <c r="C421" s="16" t="s">
        <v>169</v>
      </c>
      <c r="D421" s="17" t="s">
        <v>237</v>
      </c>
      <c r="E421" s="30" t="s">
        <v>1204</v>
      </c>
      <c r="F421" s="18" t="s">
        <v>677</v>
      </c>
      <c r="G421" s="18">
        <v>155.25</v>
      </c>
      <c r="H421" s="23" t="s">
        <v>1410</v>
      </c>
      <c r="I421" s="23">
        <f>G421*0.25</f>
        <v>38.8125</v>
      </c>
      <c r="J421" s="13">
        <v>80.98</v>
      </c>
      <c r="K421" s="13"/>
      <c r="L421" s="13">
        <v>4</v>
      </c>
      <c r="M421" s="13"/>
    </row>
    <row r="422" spans="1:13" ht="31.5" customHeight="1" x14ac:dyDescent="0.15">
      <c r="A422" s="13">
        <v>420</v>
      </c>
      <c r="B422" s="15" t="s">
        <v>110</v>
      </c>
      <c r="C422" s="16" t="s">
        <v>169</v>
      </c>
      <c r="D422" s="17" t="s">
        <v>237</v>
      </c>
      <c r="E422" s="30" t="s">
        <v>1205</v>
      </c>
      <c r="F422" s="18" t="s">
        <v>678</v>
      </c>
      <c r="G422" s="18">
        <v>151.25</v>
      </c>
      <c r="H422" s="23">
        <f>[40]赵洁!$I$7</f>
        <v>80.599999999999994</v>
      </c>
      <c r="I422" s="23">
        <f>G422*0.25+H422*0.5</f>
        <v>78.112499999999997</v>
      </c>
      <c r="J422" s="13">
        <v>80.98</v>
      </c>
      <c r="K422" s="13" t="s">
        <v>1392</v>
      </c>
      <c r="L422" s="13"/>
      <c r="M422" s="13"/>
    </row>
    <row r="423" spans="1:13" ht="31.5" customHeight="1" x14ac:dyDescent="0.15">
      <c r="A423" s="13">
        <v>421</v>
      </c>
      <c r="B423" s="15" t="s">
        <v>110</v>
      </c>
      <c r="C423" s="16" t="s">
        <v>169</v>
      </c>
      <c r="D423" s="17" t="s">
        <v>237</v>
      </c>
      <c r="E423" s="30" t="s">
        <v>1206</v>
      </c>
      <c r="F423" s="18" t="s">
        <v>679</v>
      </c>
      <c r="G423" s="18">
        <v>150.25</v>
      </c>
      <c r="H423" s="23">
        <f>[40]赵永芳!$I$7</f>
        <v>85.399999999999991</v>
      </c>
      <c r="I423" s="23">
        <f>G423*0.25+H423*0.5</f>
        <v>80.262499999999989</v>
      </c>
      <c r="J423" s="13">
        <v>80.98</v>
      </c>
      <c r="K423" s="13"/>
      <c r="L423" s="13">
        <v>1</v>
      </c>
      <c r="M423" s="13" t="s">
        <v>1386</v>
      </c>
    </row>
    <row r="424" spans="1:13" ht="31.5" customHeight="1" x14ac:dyDescent="0.15">
      <c r="A424" s="13">
        <v>422</v>
      </c>
      <c r="B424" s="15" t="s">
        <v>110</v>
      </c>
      <c r="C424" s="16" t="s">
        <v>169</v>
      </c>
      <c r="D424" s="17" t="s">
        <v>237</v>
      </c>
      <c r="E424" s="30" t="s">
        <v>1207</v>
      </c>
      <c r="F424" s="18" t="s">
        <v>680</v>
      </c>
      <c r="G424" s="18">
        <v>139</v>
      </c>
      <c r="H424" s="23">
        <f>[40]王露晓!$I$7</f>
        <v>81</v>
      </c>
      <c r="I424" s="23">
        <f>G424*0.25+H424*0.5</f>
        <v>75.25</v>
      </c>
      <c r="J424" s="13">
        <v>80.98</v>
      </c>
      <c r="K424" s="13"/>
      <c r="L424" s="13">
        <v>3</v>
      </c>
      <c r="M424" s="13"/>
    </row>
    <row r="425" spans="1:13" ht="31.5" customHeight="1" x14ac:dyDescent="0.15">
      <c r="A425" s="13">
        <v>423</v>
      </c>
      <c r="B425" s="15" t="s">
        <v>110</v>
      </c>
      <c r="C425" s="16" t="s">
        <v>169</v>
      </c>
      <c r="D425" s="17" t="s">
        <v>237</v>
      </c>
      <c r="E425" s="30" t="s">
        <v>1208</v>
      </c>
      <c r="F425" s="18" t="s">
        <v>681</v>
      </c>
      <c r="G425" s="18">
        <v>135.75</v>
      </c>
      <c r="H425" s="23">
        <f>[40]付芸!$I$7</f>
        <v>89.199999999999989</v>
      </c>
      <c r="I425" s="23">
        <f>G425*0.25+H425*0.5</f>
        <v>78.537499999999994</v>
      </c>
      <c r="J425" s="13">
        <v>80.98</v>
      </c>
      <c r="K425" s="13"/>
      <c r="L425" s="13">
        <v>2</v>
      </c>
      <c r="M425" s="13" t="s">
        <v>1386</v>
      </c>
    </row>
    <row r="426" spans="1:13" ht="31.5" customHeight="1" x14ac:dyDescent="0.15">
      <c r="A426" s="13">
        <v>424</v>
      </c>
      <c r="B426" s="15" t="s">
        <v>110</v>
      </c>
      <c r="C426" s="16" t="s">
        <v>169</v>
      </c>
      <c r="D426" s="17" t="s">
        <v>237</v>
      </c>
      <c r="E426" s="30" t="s">
        <v>1209</v>
      </c>
      <c r="F426" s="18" t="s">
        <v>682</v>
      </c>
      <c r="G426" s="18">
        <v>131.25</v>
      </c>
      <c r="H426" s="23" t="s">
        <v>1410</v>
      </c>
      <c r="I426" s="23">
        <f>G426*0.25</f>
        <v>32.8125</v>
      </c>
      <c r="J426" s="13">
        <v>80.98</v>
      </c>
      <c r="K426" s="13"/>
      <c r="L426" s="13">
        <v>5</v>
      </c>
      <c r="M426" s="13"/>
    </row>
    <row r="427" spans="1:13" ht="31.5" customHeight="1" x14ac:dyDescent="0.15">
      <c r="A427" s="13">
        <v>425</v>
      </c>
      <c r="B427" s="15" t="s">
        <v>111</v>
      </c>
      <c r="C427" s="16" t="s">
        <v>169</v>
      </c>
      <c r="D427" s="17" t="s">
        <v>238</v>
      </c>
      <c r="E427" s="30" t="s">
        <v>1063</v>
      </c>
      <c r="F427" s="18" t="s">
        <v>683</v>
      </c>
      <c r="G427" s="18">
        <v>148.25</v>
      </c>
      <c r="H427" s="23">
        <f>[41]艾鸽!$I$7</f>
        <v>81.2</v>
      </c>
      <c r="I427" s="23">
        <f>G427*0.25+H427*0.5</f>
        <v>77.662499999999994</v>
      </c>
      <c r="J427" s="13"/>
      <c r="K427" s="13"/>
      <c r="L427" s="13">
        <v>1</v>
      </c>
      <c r="M427" s="13" t="s">
        <v>1384</v>
      </c>
    </row>
    <row r="428" spans="1:13" ht="31.5" customHeight="1" x14ac:dyDescent="0.15">
      <c r="A428" s="13">
        <v>426</v>
      </c>
      <c r="B428" s="15" t="s">
        <v>111</v>
      </c>
      <c r="C428" s="16" t="s">
        <v>169</v>
      </c>
      <c r="D428" s="17" t="s">
        <v>238</v>
      </c>
      <c r="E428" s="30" t="s">
        <v>1064</v>
      </c>
      <c r="F428" s="18" t="s">
        <v>684</v>
      </c>
      <c r="G428" s="18">
        <v>132.75</v>
      </c>
      <c r="H428" s="23">
        <f>[41]孙霞!$I$7</f>
        <v>79.800000000000011</v>
      </c>
      <c r="I428" s="23">
        <f>G428*0.25+H428*0.5</f>
        <v>73.087500000000006</v>
      </c>
      <c r="J428" s="13"/>
      <c r="K428" s="13"/>
      <c r="L428" s="13">
        <v>2</v>
      </c>
      <c r="M428" s="13"/>
    </row>
    <row r="429" spans="1:13" ht="31.5" customHeight="1" x14ac:dyDescent="0.15">
      <c r="A429" s="13">
        <v>427</v>
      </c>
      <c r="B429" s="15" t="s">
        <v>111</v>
      </c>
      <c r="C429" s="16" t="s">
        <v>169</v>
      </c>
      <c r="D429" s="17" t="s">
        <v>238</v>
      </c>
      <c r="E429" s="30" t="s">
        <v>1065</v>
      </c>
      <c r="F429" s="18" t="s">
        <v>685</v>
      </c>
      <c r="G429" s="18">
        <v>129.75</v>
      </c>
      <c r="H429" s="23">
        <f>[41]马舒欣!$I$7</f>
        <v>70.800000000000011</v>
      </c>
      <c r="I429" s="23">
        <f>G429*0.25+H429*0.5</f>
        <v>67.837500000000006</v>
      </c>
      <c r="J429" s="13"/>
      <c r="K429" s="13"/>
      <c r="L429" s="13">
        <v>3</v>
      </c>
      <c r="M429" s="13"/>
    </row>
    <row r="430" spans="1:13" ht="31.5" customHeight="1" x14ac:dyDescent="0.15">
      <c r="A430" s="13">
        <v>428</v>
      </c>
      <c r="B430" s="19" t="s">
        <v>112</v>
      </c>
      <c r="C430" s="16" t="s">
        <v>169</v>
      </c>
      <c r="D430" s="16" t="s">
        <v>239</v>
      </c>
      <c r="E430" s="25" t="s">
        <v>1066</v>
      </c>
      <c r="F430" s="20" t="s">
        <v>686</v>
      </c>
      <c r="G430" s="20">
        <v>140</v>
      </c>
      <c r="H430" s="23">
        <f>[41]陆青!$I$7</f>
        <v>80.8</v>
      </c>
      <c r="I430" s="23">
        <f>G430*0.25+H430*0.5</f>
        <v>75.400000000000006</v>
      </c>
      <c r="J430" s="13"/>
      <c r="K430" s="13"/>
      <c r="L430" s="13">
        <v>3</v>
      </c>
      <c r="M430" s="13"/>
    </row>
    <row r="431" spans="1:13" ht="31.5" customHeight="1" x14ac:dyDescent="0.15">
      <c r="A431" s="13">
        <v>429</v>
      </c>
      <c r="B431" s="19" t="s">
        <v>112</v>
      </c>
      <c r="C431" s="16" t="s">
        <v>169</v>
      </c>
      <c r="D431" s="16" t="s">
        <v>239</v>
      </c>
      <c r="E431" s="25" t="s">
        <v>1067</v>
      </c>
      <c r="F431" s="20" t="s">
        <v>687</v>
      </c>
      <c r="G431" s="20">
        <v>139.5</v>
      </c>
      <c r="H431" s="23">
        <f>[41]藏云!$I$7</f>
        <v>82.4</v>
      </c>
      <c r="I431" s="23">
        <f>G431*0.25+H431*0.5</f>
        <v>76.075000000000003</v>
      </c>
      <c r="J431" s="13"/>
      <c r="K431" s="13"/>
      <c r="L431" s="13">
        <v>2</v>
      </c>
      <c r="M431" s="13"/>
    </row>
    <row r="432" spans="1:13" ht="31.5" customHeight="1" x14ac:dyDescent="0.15">
      <c r="A432" s="13">
        <v>430</v>
      </c>
      <c r="B432" s="19" t="s">
        <v>112</v>
      </c>
      <c r="C432" s="16" t="s">
        <v>169</v>
      </c>
      <c r="D432" s="16" t="s">
        <v>239</v>
      </c>
      <c r="E432" s="25" t="s">
        <v>1068</v>
      </c>
      <c r="F432" s="20" t="s">
        <v>688</v>
      </c>
      <c r="G432" s="20">
        <v>139</v>
      </c>
      <c r="H432" s="23">
        <f>[41]王冠祺!$I$7</f>
        <v>90.8</v>
      </c>
      <c r="I432" s="23">
        <f>G432*0.25+H432*0.5</f>
        <v>80.150000000000006</v>
      </c>
      <c r="J432" s="13"/>
      <c r="K432" s="13"/>
      <c r="L432" s="13">
        <v>1</v>
      </c>
      <c r="M432" s="13" t="s">
        <v>1384</v>
      </c>
    </row>
    <row r="433" spans="1:13" ht="31.5" customHeight="1" x14ac:dyDescent="0.15">
      <c r="A433" s="13">
        <v>431</v>
      </c>
      <c r="B433" s="15" t="s">
        <v>113</v>
      </c>
      <c r="C433" s="16" t="s">
        <v>169</v>
      </c>
      <c r="D433" s="17" t="s">
        <v>240</v>
      </c>
      <c r="E433" s="30" t="s">
        <v>1069</v>
      </c>
      <c r="F433" s="18" t="s">
        <v>689</v>
      </c>
      <c r="G433" s="18">
        <v>154.25</v>
      </c>
      <c r="H433" s="23">
        <f>[41]白宇婷!$I$7</f>
        <v>94.6</v>
      </c>
      <c r="I433" s="23">
        <f>G433*0.25+H433*0.5</f>
        <v>85.862499999999997</v>
      </c>
      <c r="J433" s="13">
        <v>81.37</v>
      </c>
      <c r="K433" s="13"/>
      <c r="L433" s="13">
        <v>1</v>
      </c>
      <c r="M433" s="13" t="s">
        <v>1384</v>
      </c>
    </row>
    <row r="434" spans="1:13" ht="31.5" customHeight="1" x14ac:dyDescent="0.15">
      <c r="A434" s="13">
        <v>432</v>
      </c>
      <c r="B434" s="15" t="s">
        <v>113</v>
      </c>
      <c r="C434" s="16" t="s">
        <v>169</v>
      </c>
      <c r="D434" s="17" t="s">
        <v>240</v>
      </c>
      <c r="E434" s="30" t="s">
        <v>1070</v>
      </c>
      <c r="F434" s="18" t="s">
        <v>690</v>
      </c>
      <c r="G434" s="18">
        <v>150.25</v>
      </c>
      <c r="H434" s="23">
        <f>[41]张肖荻!$I$7</f>
        <v>85.399999999999991</v>
      </c>
      <c r="I434" s="23">
        <f>G434*0.25+H434*0.5</f>
        <v>80.262499999999989</v>
      </c>
      <c r="J434" s="13">
        <v>81.37</v>
      </c>
      <c r="K434" s="13"/>
      <c r="L434" s="13">
        <v>2</v>
      </c>
      <c r="M434" s="13" t="s">
        <v>1384</v>
      </c>
    </row>
    <row r="435" spans="1:13" ht="31.5" customHeight="1" x14ac:dyDescent="0.15">
      <c r="A435" s="13">
        <v>433</v>
      </c>
      <c r="B435" s="15" t="s">
        <v>113</v>
      </c>
      <c r="C435" s="16" t="s">
        <v>169</v>
      </c>
      <c r="D435" s="17" t="s">
        <v>240</v>
      </c>
      <c r="E435" s="30" t="s">
        <v>1071</v>
      </c>
      <c r="F435" s="18" t="s">
        <v>691</v>
      </c>
      <c r="G435" s="18">
        <v>148.75</v>
      </c>
      <c r="H435" s="23">
        <f>[41]陶雪凝!$I$7</f>
        <v>74.600000000000009</v>
      </c>
      <c r="I435" s="23">
        <f>G435*0.25+H435*0.5</f>
        <v>74.487500000000011</v>
      </c>
      <c r="J435" s="13">
        <v>81.37</v>
      </c>
      <c r="K435" s="13" t="s">
        <v>1384</v>
      </c>
      <c r="L435" s="13"/>
      <c r="M435" s="13"/>
    </row>
    <row r="436" spans="1:13" ht="31.5" customHeight="1" x14ac:dyDescent="0.15">
      <c r="A436" s="13">
        <v>434</v>
      </c>
      <c r="B436" s="15" t="s">
        <v>113</v>
      </c>
      <c r="C436" s="16" t="s">
        <v>169</v>
      </c>
      <c r="D436" s="17" t="s">
        <v>240</v>
      </c>
      <c r="E436" s="30" t="s">
        <v>1072</v>
      </c>
      <c r="F436" s="18" t="s">
        <v>692</v>
      </c>
      <c r="G436" s="18">
        <v>143</v>
      </c>
      <c r="H436" s="23">
        <f>[41]张卉君!$I$7</f>
        <v>81.599999999999994</v>
      </c>
      <c r="I436" s="23">
        <f>G436*0.25+H436*0.5</f>
        <v>76.55</v>
      </c>
      <c r="J436" s="13">
        <v>81.37</v>
      </c>
      <c r="K436" s="13"/>
      <c r="L436" s="13">
        <v>3</v>
      </c>
      <c r="M436" s="13"/>
    </row>
    <row r="437" spans="1:13" ht="31.5" customHeight="1" x14ac:dyDescent="0.15">
      <c r="A437" s="13">
        <v>435</v>
      </c>
      <c r="B437" s="15" t="s">
        <v>113</v>
      </c>
      <c r="C437" s="16" t="s">
        <v>169</v>
      </c>
      <c r="D437" s="17" t="s">
        <v>240</v>
      </c>
      <c r="E437" s="30" t="s">
        <v>1073</v>
      </c>
      <c r="F437" s="18" t="s">
        <v>693</v>
      </c>
      <c r="G437" s="18">
        <v>138.75</v>
      </c>
      <c r="H437" s="23">
        <f>[41]范雪艳!$I$7</f>
        <v>71.600000000000009</v>
      </c>
      <c r="I437" s="23">
        <f>G437*0.25+H437*0.5</f>
        <v>70.487500000000011</v>
      </c>
      <c r="J437" s="13">
        <v>81.37</v>
      </c>
      <c r="K437" s="13" t="s">
        <v>1385</v>
      </c>
      <c r="L437" s="13"/>
      <c r="M437" s="13"/>
    </row>
    <row r="438" spans="1:13" ht="31.5" customHeight="1" x14ac:dyDescent="0.15">
      <c r="A438" s="13">
        <v>436</v>
      </c>
      <c r="B438" s="15" t="s">
        <v>113</v>
      </c>
      <c r="C438" s="16" t="s">
        <v>169</v>
      </c>
      <c r="D438" s="17" t="s">
        <v>240</v>
      </c>
      <c r="E438" s="30" t="s">
        <v>1074</v>
      </c>
      <c r="F438" s="18" t="s">
        <v>694</v>
      </c>
      <c r="G438" s="18">
        <v>137.25</v>
      </c>
      <c r="H438" s="23" t="s">
        <v>1406</v>
      </c>
      <c r="I438" s="23">
        <f>G438*0.25</f>
        <v>34.3125</v>
      </c>
      <c r="J438" s="13">
        <v>81.37</v>
      </c>
      <c r="K438" s="13"/>
      <c r="L438" s="13"/>
      <c r="M438" s="13"/>
    </row>
    <row r="439" spans="1:13" ht="31.5" customHeight="1" x14ac:dyDescent="0.15">
      <c r="A439" s="13">
        <v>437</v>
      </c>
      <c r="B439" s="15" t="s">
        <v>114</v>
      </c>
      <c r="C439" s="16" t="s">
        <v>169</v>
      </c>
      <c r="D439" s="17" t="s">
        <v>241</v>
      </c>
      <c r="E439" s="30" t="s">
        <v>1130</v>
      </c>
      <c r="F439" s="18" t="s">
        <v>695</v>
      </c>
      <c r="G439" s="18">
        <v>152</v>
      </c>
      <c r="H439" s="23">
        <f>[42]肖逸仁!$I$7</f>
        <v>85</v>
      </c>
      <c r="I439" s="23">
        <f>G439*0.25+H439*0.5</f>
        <v>80.5</v>
      </c>
      <c r="J439" s="13"/>
      <c r="K439" s="13"/>
      <c r="L439" s="13">
        <v>1</v>
      </c>
      <c r="M439" s="13" t="s">
        <v>1386</v>
      </c>
    </row>
    <row r="440" spans="1:13" ht="31.5" customHeight="1" x14ac:dyDescent="0.15">
      <c r="A440" s="13">
        <v>438</v>
      </c>
      <c r="B440" s="15" t="s">
        <v>114</v>
      </c>
      <c r="C440" s="16" t="s">
        <v>169</v>
      </c>
      <c r="D440" s="17" t="s">
        <v>241</v>
      </c>
      <c r="E440" s="30" t="s">
        <v>1131</v>
      </c>
      <c r="F440" s="18" t="s">
        <v>696</v>
      </c>
      <c r="G440" s="18">
        <v>151.75</v>
      </c>
      <c r="H440" s="23">
        <f>[42]孟周一!$I$7</f>
        <v>83.4</v>
      </c>
      <c r="I440" s="23">
        <f>G440*0.25+H440*0.5</f>
        <v>79.637500000000003</v>
      </c>
      <c r="J440" s="13"/>
      <c r="K440" s="13"/>
      <c r="L440" s="13">
        <v>2</v>
      </c>
      <c r="M440" s="13" t="s">
        <v>1386</v>
      </c>
    </row>
    <row r="441" spans="1:13" ht="31.5" customHeight="1" x14ac:dyDescent="0.15">
      <c r="A441" s="13">
        <v>439</v>
      </c>
      <c r="B441" s="15" t="s">
        <v>114</v>
      </c>
      <c r="C441" s="16" t="s">
        <v>169</v>
      </c>
      <c r="D441" s="17" t="s">
        <v>241</v>
      </c>
      <c r="E441" s="30" t="s">
        <v>1132</v>
      </c>
      <c r="F441" s="18" t="s">
        <v>697</v>
      </c>
      <c r="G441" s="18">
        <v>145.5</v>
      </c>
      <c r="H441" s="23">
        <f>[42]李娅楠!$I$7</f>
        <v>81.8</v>
      </c>
      <c r="I441" s="23">
        <f>G441*0.25+H441*0.5</f>
        <v>77.275000000000006</v>
      </c>
      <c r="J441" s="13"/>
      <c r="K441" s="13"/>
      <c r="L441" s="13">
        <v>3</v>
      </c>
      <c r="M441" s="13"/>
    </row>
    <row r="442" spans="1:13" ht="31.5" customHeight="1" x14ac:dyDescent="0.15">
      <c r="A442" s="13">
        <v>440</v>
      </c>
      <c r="B442" s="15" t="s">
        <v>114</v>
      </c>
      <c r="C442" s="16" t="s">
        <v>169</v>
      </c>
      <c r="D442" s="17" t="s">
        <v>241</v>
      </c>
      <c r="E442" s="30" t="s">
        <v>1133</v>
      </c>
      <c r="F442" s="18" t="s">
        <v>698</v>
      </c>
      <c r="G442" s="18">
        <v>142.5</v>
      </c>
      <c r="H442" s="23">
        <f>[42]姚金岐!$I$7</f>
        <v>76.400000000000006</v>
      </c>
      <c r="I442" s="23">
        <f>G442*0.25+H442*0.5</f>
        <v>73.825000000000003</v>
      </c>
      <c r="J442" s="13"/>
      <c r="K442" s="13"/>
      <c r="L442" s="13">
        <v>6</v>
      </c>
      <c r="M442" s="13"/>
    </row>
    <row r="443" spans="1:13" ht="31.5" customHeight="1" x14ac:dyDescent="0.15">
      <c r="A443" s="13">
        <v>441</v>
      </c>
      <c r="B443" s="15" t="s">
        <v>114</v>
      </c>
      <c r="C443" s="16" t="s">
        <v>169</v>
      </c>
      <c r="D443" s="17" t="s">
        <v>241</v>
      </c>
      <c r="E443" s="30" t="s">
        <v>1134</v>
      </c>
      <c r="F443" s="18" t="s">
        <v>699</v>
      </c>
      <c r="G443" s="18">
        <v>140.5</v>
      </c>
      <c r="H443" s="23">
        <f>[42]史戈!$I$7</f>
        <v>80.400000000000006</v>
      </c>
      <c r="I443" s="23">
        <f>G443*0.25+H443*0.5</f>
        <v>75.325000000000003</v>
      </c>
      <c r="J443" s="13"/>
      <c r="K443" s="13"/>
      <c r="L443" s="13">
        <v>4</v>
      </c>
      <c r="M443" s="13"/>
    </row>
    <row r="444" spans="1:13" ht="31.5" customHeight="1" x14ac:dyDescent="0.15">
      <c r="A444" s="13">
        <v>442</v>
      </c>
      <c r="B444" s="15" t="s">
        <v>114</v>
      </c>
      <c r="C444" s="16" t="s">
        <v>169</v>
      </c>
      <c r="D444" s="17" t="s">
        <v>241</v>
      </c>
      <c r="E444" s="30" t="s">
        <v>1135</v>
      </c>
      <c r="F444" s="18" t="s">
        <v>700</v>
      </c>
      <c r="G444" s="18">
        <v>138</v>
      </c>
      <c r="H444" s="23">
        <f>[42]刘放!$I$7</f>
        <v>80.8</v>
      </c>
      <c r="I444" s="23">
        <f>G444*0.25+H444*0.5</f>
        <v>74.900000000000006</v>
      </c>
      <c r="J444" s="13"/>
      <c r="K444" s="13"/>
      <c r="L444" s="13">
        <v>5</v>
      </c>
      <c r="M444" s="13"/>
    </row>
    <row r="445" spans="1:13" ht="31.5" customHeight="1" x14ac:dyDescent="0.15">
      <c r="A445" s="13">
        <v>443</v>
      </c>
      <c r="B445" s="15" t="s">
        <v>115</v>
      </c>
      <c r="C445" s="16" t="s">
        <v>169</v>
      </c>
      <c r="D445" s="17" t="s">
        <v>242</v>
      </c>
      <c r="E445" s="30" t="s">
        <v>1136</v>
      </c>
      <c r="F445" s="18" t="s">
        <v>701</v>
      </c>
      <c r="G445" s="18">
        <v>136.75</v>
      </c>
      <c r="H445" s="23">
        <f>[42]赵旭莹!$I$7</f>
        <v>87.6</v>
      </c>
      <c r="I445" s="23">
        <f>G445*0.25+H445*0.5</f>
        <v>77.987499999999997</v>
      </c>
      <c r="J445" s="13">
        <v>79.930000000000007</v>
      </c>
      <c r="K445" s="13"/>
      <c r="L445" s="13">
        <v>1</v>
      </c>
      <c r="M445" s="13" t="s">
        <v>1386</v>
      </c>
    </row>
    <row r="446" spans="1:13" ht="31.5" customHeight="1" x14ac:dyDescent="0.15">
      <c r="A446" s="13">
        <v>444</v>
      </c>
      <c r="B446" s="15" t="s">
        <v>115</v>
      </c>
      <c r="C446" s="16" t="s">
        <v>169</v>
      </c>
      <c r="D446" s="17" t="s">
        <v>242</v>
      </c>
      <c r="E446" s="30" t="s">
        <v>1137</v>
      </c>
      <c r="F446" s="18" t="s">
        <v>702</v>
      </c>
      <c r="G446" s="18">
        <v>131.25</v>
      </c>
      <c r="H446" s="23">
        <f>[42]刘涛!$I$7</f>
        <v>79.800000000000011</v>
      </c>
      <c r="I446" s="23">
        <f>G446*0.25+H446*0.5</f>
        <v>72.712500000000006</v>
      </c>
      <c r="J446" s="13">
        <v>79.930000000000007</v>
      </c>
      <c r="K446" s="13" t="s">
        <v>1386</v>
      </c>
      <c r="L446" s="13"/>
      <c r="M446" s="13"/>
    </row>
    <row r="447" spans="1:13" ht="31.5" customHeight="1" x14ac:dyDescent="0.15">
      <c r="A447" s="13">
        <v>445</v>
      </c>
      <c r="B447" s="15" t="s">
        <v>115</v>
      </c>
      <c r="C447" s="16" t="s">
        <v>169</v>
      </c>
      <c r="D447" s="17" t="s">
        <v>242</v>
      </c>
      <c r="E447" s="30" t="s">
        <v>1138</v>
      </c>
      <c r="F447" s="18" t="s">
        <v>703</v>
      </c>
      <c r="G447" s="18">
        <v>127.75</v>
      </c>
      <c r="H447" s="23">
        <f>[42]张澈!$I$7</f>
        <v>74.600000000000009</v>
      </c>
      <c r="I447" s="23">
        <f>G447*0.25+H447*0.5</f>
        <v>69.237500000000011</v>
      </c>
      <c r="J447" s="13">
        <v>79.930000000000007</v>
      </c>
      <c r="K447" s="13" t="s">
        <v>1386</v>
      </c>
      <c r="L447" s="13"/>
      <c r="M447" s="13"/>
    </row>
    <row r="448" spans="1:13" ht="31.5" customHeight="1" x14ac:dyDescent="0.15">
      <c r="A448" s="13">
        <v>446</v>
      </c>
      <c r="B448" s="19" t="s">
        <v>115</v>
      </c>
      <c r="C448" s="16" t="s">
        <v>169</v>
      </c>
      <c r="D448" s="16" t="s">
        <v>242</v>
      </c>
      <c r="E448" s="25" t="s">
        <v>1139</v>
      </c>
      <c r="F448" s="20" t="s">
        <v>704</v>
      </c>
      <c r="G448" s="20">
        <v>144.25</v>
      </c>
      <c r="H448" s="23">
        <f>[42]许光明!$I$7</f>
        <v>70.8</v>
      </c>
      <c r="I448" s="23">
        <f>G448*0.25+H448*0.5</f>
        <v>71.462500000000006</v>
      </c>
      <c r="J448" s="13">
        <v>79.930000000000007</v>
      </c>
      <c r="K448" s="13" t="s">
        <v>1386</v>
      </c>
      <c r="L448" s="13"/>
      <c r="M448" s="13"/>
    </row>
    <row r="449" spans="1:13" ht="31.5" customHeight="1" x14ac:dyDescent="0.15">
      <c r="A449" s="13">
        <v>447</v>
      </c>
      <c r="B449" s="19" t="s">
        <v>115</v>
      </c>
      <c r="C449" s="16" t="s">
        <v>169</v>
      </c>
      <c r="D449" s="16" t="s">
        <v>242</v>
      </c>
      <c r="E449" s="25" t="s">
        <v>1140</v>
      </c>
      <c r="F449" s="20" t="s">
        <v>705</v>
      </c>
      <c r="G449" s="20">
        <v>142</v>
      </c>
      <c r="H449" s="23">
        <f>[42]宋景鑫!$I$7</f>
        <v>78.600000000000009</v>
      </c>
      <c r="I449" s="23">
        <f>G449*0.25+H449*0.5</f>
        <v>74.800000000000011</v>
      </c>
      <c r="J449" s="13">
        <v>79.930000000000007</v>
      </c>
      <c r="K449" s="13" t="s">
        <v>1386</v>
      </c>
      <c r="L449" s="13"/>
      <c r="M449" s="13"/>
    </row>
    <row r="450" spans="1:13" ht="31.5" customHeight="1" x14ac:dyDescent="0.15">
      <c r="A450" s="13">
        <v>448</v>
      </c>
      <c r="B450" s="15" t="s">
        <v>116</v>
      </c>
      <c r="C450" s="16" t="s">
        <v>169</v>
      </c>
      <c r="D450" s="17" t="s">
        <v>243</v>
      </c>
      <c r="E450" s="30" t="s">
        <v>990</v>
      </c>
      <c r="F450" s="18" t="s">
        <v>706</v>
      </c>
      <c r="G450" s="18">
        <v>157.5</v>
      </c>
      <c r="H450" s="23">
        <f>[39]杜奕璇!$I$7</f>
        <v>81</v>
      </c>
      <c r="I450" s="23">
        <f>G450*0.25+H450*0.5</f>
        <v>79.875</v>
      </c>
      <c r="J450" s="13">
        <v>78.02</v>
      </c>
      <c r="K450" s="13"/>
      <c r="L450" s="13">
        <v>1</v>
      </c>
      <c r="M450" s="13" t="s">
        <v>1384</v>
      </c>
    </row>
    <row r="451" spans="1:13" ht="31.5" customHeight="1" x14ac:dyDescent="0.15">
      <c r="A451" s="13">
        <v>449</v>
      </c>
      <c r="B451" s="15" t="s">
        <v>116</v>
      </c>
      <c r="C451" s="16" t="s">
        <v>169</v>
      </c>
      <c r="D451" s="17" t="s">
        <v>243</v>
      </c>
      <c r="E451" s="30" t="s">
        <v>991</v>
      </c>
      <c r="F451" s="18" t="s">
        <v>707</v>
      </c>
      <c r="G451" s="18">
        <v>136</v>
      </c>
      <c r="H451" s="23" t="s">
        <v>1410</v>
      </c>
      <c r="I451" s="23">
        <f>G451*0.25</f>
        <v>34</v>
      </c>
      <c r="J451" s="13">
        <v>78.02</v>
      </c>
      <c r="K451" s="13"/>
      <c r="L451" s="13"/>
      <c r="M451" s="13"/>
    </row>
    <row r="452" spans="1:13" ht="31.5" customHeight="1" x14ac:dyDescent="0.15">
      <c r="A452" s="13">
        <v>450</v>
      </c>
      <c r="B452" s="15" t="s">
        <v>116</v>
      </c>
      <c r="C452" s="16" t="s">
        <v>169</v>
      </c>
      <c r="D452" s="17" t="s">
        <v>243</v>
      </c>
      <c r="E452" s="30" t="s">
        <v>992</v>
      </c>
      <c r="F452" s="18" t="s">
        <v>708</v>
      </c>
      <c r="G452" s="18">
        <v>133.25</v>
      </c>
      <c r="H452" s="23">
        <f>[39]周旭!$I$7</f>
        <v>71.8</v>
      </c>
      <c r="I452" s="23">
        <f>G452*0.25+H452*0.5</f>
        <v>69.212500000000006</v>
      </c>
      <c r="J452" s="13">
        <v>78.02</v>
      </c>
      <c r="K452" s="13" t="s">
        <v>1384</v>
      </c>
      <c r="L452" s="13"/>
      <c r="M452" s="13"/>
    </row>
    <row r="453" spans="1:13" ht="31.5" customHeight="1" x14ac:dyDescent="0.15">
      <c r="A453" s="13">
        <v>451</v>
      </c>
      <c r="B453" s="15" t="s">
        <v>116</v>
      </c>
      <c r="C453" s="16" t="s">
        <v>169</v>
      </c>
      <c r="D453" s="17" t="s">
        <v>243</v>
      </c>
      <c r="E453" s="30" t="s">
        <v>993</v>
      </c>
      <c r="F453" s="18" t="s">
        <v>709</v>
      </c>
      <c r="G453" s="18">
        <v>131.75</v>
      </c>
      <c r="H453" s="23">
        <f>[39]孙梦莹!$I$7</f>
        <v>89.8</v>
      </c>
      <c r="I453" s="23">
        <f>G453*0.25+H453*0.5</f>
        <v>77.837500000000006</v>
      </c>
      <c r="J453" s="13">
        <v>78.02</v>
      </c>
      <c r="K453" s="13"/>
      <c r="L453" s="13">
        <v>2</v>
      </c>
      <c r="M453" s="13" t="s">
        <v>1384</v>
      </c>
    </row>
    <row r="454" spans="1:13" ht="31.5" customHeight="1" x14ac:dyDescent="0.15">
      <c r="A454" s="13">
        <v>452</v>
      </c>
      <c r="B454" s="15" t="s">
        <v>116</v>
      </c>
      <c r="C454" s="16" t="s">
        <v>169</v>
      </c>
      <c r="D454" s="17" t="s">
        <v>243</v>
      </c>
      <c r="E454" s="30" t="s">
        <v>994</v>
      </c>
      <c r="F454" s="18" t="s">
        <v>710</v>
      </c>
      <c r="G454" s="18">
        <v>127.5</v>
      </c>
      <c r="H454" s="23">
        <f>[39]牛占原!$I$7</f>
        <v>71.599999999999994</v>
      </c>
      <c r="I454" s="23">
        <f>G454*0.25+H454*0.5</f>
        <v>67.674999999999997</v>
      </c>
      <c r="J454" s="13">
        <v>78.02</v>
      </c>
      <c r="K454" s="13" t="s">
        <v>1384</v>
      </c>
      <c r="L454" s="13"/>
      <c r="M454" s="13"/>
    </row>
    <row r="455" spans="1:13" ht="31.5" customHeight="1" x14ac:dyDescent="0.15">
      <c r="A455" s="13">
        <v>453</v>
      </c>
      <c r="B455" s="19" t="s">
        <v>116</v>
      </c>
      <c r="C455" s="16" t="s">
        <v>169</v>
      </c>
      <c r="D455" s="16" t="s">
        <v>243</v>
      </c>
      <c r="E455" s="25" t="s">
        <v>995</v>
      </c>
      <c r="F455" s="20" t="s">
        <v>711</v>
      </c>
      <c r="G455" s="20">
        <v>150.25</v>
      </c>
      <c r="H455" s="23">
        <f>[39]张艺潇!$I$7</f>
        <v>80.2</v>
      </c>
      <c r="I455" s="23">
        <f>G455*0.25+H455*0.5</f>
        <v>77.662499999999994</v>
      </c>
      <c r="J455" s="13">
        <v>78.02</v>
      </c>
      <c r="K455" s="13"/>
      <c r="L455" s="13">
        <v>3</v>
      </c>
      <c r="M455" s="13"/>
    </row>
    <row r="456" spans="1:13" ht="31.5" customHeight="1" x14ac:dyDescent="0.15">
      <c r="A456" s="13">
        <v>454</v>
      </c>
      <c r="B456" s="15" t="s">
        <v>117</v>
      </c>
      <c r="C456" s="16" t="s">
        <v>169</v>
      </c>
      <c r="D456" s="17" t="s">
        <v>244</v>
      </c>
      <c r="E456" s="30" t="s">
        <v>1210</v>
      </c>
      <c r="F456" s="18" t="s">
        <v>712</v>
      </c>
      <c r="G456" s="18">
        <v>147.5</v>
      </c>
      <c r="H456" s="23">
        <f>[40]公孙明!$I$7</f>
        <v>88</v>
      </c>
      <c r="I456" s="23">
        <f>G456*0.25+H456*0.5</f>
        <v>80.875</v>
      </c>
      <c r="J456" s="13"/>
      <c r="K456" s="13"/>
      <c r="L456" s="13">
        <v>1</v>
      </c>
      <c r="M456" s="13" t="s">
        <v>1381</v>
      </c>
    </row>
    <row r="457" spans="1:13" ht="31.5" customHeight="1" x14ac:dyDescent="0.15">
      <c r="A457" s="13">
        <v>455</v>
      </c>
      <c r="B457" s="15" t="s">
        <v>117</v>
      </c>
      <c r="C457" s="16" t="s">
        <v>169</v>
      </c>
      <c r="D457" s="17" t="s">
        <v>244</v>
      </c>
      <c r="E457" s="30" t="s">
        <v>1211</v>
      </c>
      <c r="F457" s="18" t="s">
        <v>713</v>
      </c>
      <c r="G457" s="18">
        <v>146</v>
      </c>
      <c r="H457" s="23">
        <f>[40]刘文杰!$I$7</f>
        <v>77.600000000000009</v>
      </c>
      <c r="I457" s="23">
        <f>G457*0.25+H457*0.5</f>
        <v>75.300000000000011</v>
      </c>
      <c r="J457" s="13"/>
      <c r="K457" s="13"/>
      <c r="L457" s="13">
        <v>2</v>
      </c>
      <c r="M457" s="13"/>
    </row>
    <row r="458" spans="1:13" ht="31.5" customHeight="1" x14ac:dyDescent="0.15">
      <c r="A458" s="13">
        <v>456</v>
      </c>
      <c r="B458" s="15" t="s">
        <v>117</v>
      </c>
      <c r="C458" s="16" t="s">
        <v>169</v>
      </c>
      <c r="D458" s="17" t="s">
        <v>244</v>
      </c>
      <c r="E458" s="30" t="s">
        <v>1212</v>
      </c>
      <c r="F458" s="18" t="s">
        <v>714</v>
      </c>
      <c r="G458" s="18">
        <v>140.5</v>
      </c>
      <c r="H458" s="23">
        <f>[40]王薇!$I$7</f>
        <v>79.599999999999994</v>
      </c>
      <c r="I458" s="23">
        <f>G458*0.25+H458*0.5</f>
        <v>74.924999999999997</v>
      </c>
      <c r="J458" s="13"/>
      <c r="K458" s="13"/>
      <c r="L458" s="13">
        <v>3</v>
      </c>
      <c r="M458" s="13"/>
    </row>
    <row r="459" spans="1:13" ht="31.5" customHeight="1" x14ac:dyDescent="0.15">
      <c r="A459" s="13">
        <v>457</v>
      </c>
      <c r="B459" s="19" t="s">
        <v>118</v>
      </c>
      <c r="C459" s="16" t="s">
        <v>169</v>
      </c>
      <c r="D459" s="16" t="s">
        <v>245</v>
      </c>
      <c r="E459" s="25" t="s">
        <v>1213</v>
      </c>
      <c r="F459" s="20" t="s">
        <v>715</v>
      </c>
      <c r="G459" s="20">
        <v>136</v>
      </c>
      <c r="H459" s="23">
        <f>[40]马洲!$I$7</f>
        <v>84.000000000000014</v>
      </c>
      <c r="I459" s="23">
        <f>G459*0.25+H459*0.5</f>
        <v>76</v>
      </c>
      <c r="J459" s="13"/>
      <c r="K459" s="13"/>
      <c r="L459" s="13">
        <v>1</v>
      </c>
      <c r="M459" s="13" t="s">
        <v>1388</v>
      </c>
    </row>
    <row r="460" spans="1:13" ht="31.5" customHeight="1" x14ac:dyDescent="0.15">
      <c r="A460" s="13">
        <v>458</v>
      </c>
      <c r="B460" s="19" t="s">
        <v>118</v>
      </c>
      <c r="C460" s="16" t="s">
        <v>169</v>
      </c>
      <c r="D460" s="16" t="s">
        <v>245</v>
      </c>
      <c r="E460" s="25" t="s">
        <v>1214</v>
      </c>
      <c r="F460" s="20" t="s">
        <v>716</v>
      </c>
      <c r="G460" s="20">
        <v>133.5</v>
      </c>
      <c r="H460" s="23">
        <f>[40]段愿愿!$I$7</f>
        <v>71.399999999999991</v>
      </c>
      <c r="I460" s="23">
        <f>G460*0.25+H460*0.5</f>
        <v>69.074999999999989</v>
      </c>
      <c r="J460" s="13"/>
      <c r="K460" s="13"/>
      <c r="L460" s="13">
        <v>3</v>
      </c>
      <c r="M460" s="13"/>
    </row>
    <row r="461" spans="1:13" ht="31.5" customHeight="1" x14ac:dyDescent="0.15">
      <c r="A461" s="13">
        <v>459</v>
      </c>
      <c r="B461" s="19" t="s">
        <v>118</v>
      </c>
      <c r="C461" s="16" t="s">
        <v>169</v>
      </c>
      <c r="D461" s="16" t="s">
        <v>245</v>
      </c>
      <c r="E461" s="25" t="s">
        <v>1215</v>
      </c>
      <c r="F461" s="20" t="s">
        <v>717</v>
      </c>
      <c r="G461" s="20">
        <v>133</v>
      </c>
      <c r="H461" s="23">
        <f>[40]郭丹丹!$I$7</f>
        <v>73</v>
      </c>
      <c r="I461" s="23">
        <f>G461*0.25+H461*0.5</f>
        <v>69.75</v>
      </c>
      <c r="J461" s="13"/>
      <c r="K461" s="13"/>
      <c r="L461" s="13">
        <v>2</v>
      </c>
      <c r="M461" s="13"/>
    </row>
    <row r="462" spans="1:13" ht="31.5" customHeight="1" x14ac:dyDescent="0.15">
      <c r="A462" s="13">
        <v>460</v>
      </c>
      <c r="B462" s="15" t="s">
        <v>119</v>
      </c>
      <c r="C462" s="16" t="s">
        <v>170</v>
      </c>
      <c r="D462" s="17" t="s">
        <v>246</v>
      </c>
      <c r="E462" s="30" t="s">
        <v>852</v>
      </c>
      <c r="F462" s="18" t="s">
        <v>718</v>
      </c>
      <c r="G462" s="18">
        <v>146</v>
      </c>
      <c r="H462" s="23" t="s">
        <v>1410</v>
      </c>
      <c r="I462" s="23">
        <f>G462*0.25</f>
        <v>36.5</v>
      </c>
      <c r="J462" s="13">
        <v>80.98</v>
      </c>
      <c r="K462" s="13"/>
      <c r="L462" s="13"/>
      <c r="M462" s="13"/>
    </row>
    <row r="463" spans="1:13" ht="31.5" customHeight="1" x14ac:dyDescent="0.15">
      <c r="A463" s="13">
        <v>461</v>
      </c>
      <c r="B463" s="15" t="s">
        <v>119</v>
      </c>
      <c r="C463" s="16" t="s">
        <v>170</v>
      </c>
      <c r="D463" s="17" t="s">
        <v>246</v>
      </c>
      <c r="E463" s="30" t="s">
        <v>853</v>
      </c>
      <c r="F463" s="18" t="s">
        <v>719</v>
      </c>
      <c r="G463" s="18">
        <v>141</v>
      </c>
      <c r="H463" s="23">
        <f>[43]郎维晨!$I$7</f>
        <v>86.6</v>
      </c>
      <c r="I463" s="23">
        <f>G463*0.25+H463*0.5</f>
        <v>78.55</v>
      </c>
      <c r="J463" s="13">
        <v>80.98</v>
      </c>
      <c r="K463" s="13"/>
      <c r="L463" s="13">
        <v>1</v>
      </c>
      <c r="M463" s="13" t="s">
        <v>1380</v>
      </c>
    </row>
    <row r="464" spans="1:13" ht="31.5" customHeight="1" x14ac:dyDescent="0.15">
      <c r="A464" s="13">
        <v>462</v>
      </c>
      <c r="B464" s="15" t="s">
        <v>119</v>
      </c>
      <c r="C464" s="16" t="s">
        <v>170</v>
      </c>
      <c r="D464" s="17" t="s">
        <v>246</v>
      </c>
      <c r="E464" s="30" t="s">
        <v>854</v>
      </c>
      <c r="F464" s="18" t="s">
        <v>720</v>
      </c>
      <c r="G464" s="18">
        <v>121.25</v>
      </c>
      <c r="H464" s="23">
        <f>[43]张硕!$I$7</f>
        <v>64.600000000000009</v>
      </c>
      <c r="I464" s="23">
        <f>G464*0.25+H464*0.5</f>
        <v>62.612500000000004</v>
      </c>
      <c r="J464" s="13">
        <v>80.98</v>
      </c>
      <c r="K464" s="13" t="s">
        <v>1380</v>
      </c>
      <c r="L464" s="13"/>
      <c r="M464" s="13"/>
    </row>
    <row r="465" spans="1:13" ht="31.5" customHeight="1" x14ac:dyDescent="0.15">
      <c r="A465" s="13">
        <v>463</v>
      </c>
      <c r="B465" s="15" t="s">
        <v>120</v>
      </c>
      <c r="C465" s="16" t="s">
        <v>170</v>
      </c>
      <c r="D465" s="17" t="s">
        <v>246</v>
      </c>
      <c r="E465" s="30" t="s">
        <v>855</v>
      </c>
      <c r="F465" s="18" t="s">
        <v>721</v>
      </c>
      <c r="G465" s="18">
        <v>138.75</v>
      </c>
      <c r="H465" s="23">
        <f>[43]潘诗霞!$I$7</f>
        <v>82.2</v>
      </c>
      <c r="I465" s="23">
        <f>G465*0.25+H465*0.5</f>
        <v>75.787499999999994</v>
      </c>
      <c r="J465" s="13">
        <v>80.98</v>
      </c>
      <c r="K465" s="13"/>
      <c r="L465" s="13">
        <v>1</v>
      </c>
      <c r="M465" s="13" t="s">
        <v>1381</v>
      </c>
    </row>
    <row r="466" spans="1:13" ht="31.5" customHeight="1" x14ac:dyDescent="0.15">
      <c r="A466" s="13">
        <v>464</v>
      </c>
      <c r="B466" s="15" t="s">
        <v>120</v>
      </c>
      <c r="C466" s="16" t="s">
        <v>170</v>
      </c>
      <c r="D466" s="17" t="s">
        <v>246</v>
      </c>
      <c r="E466" s="30" t="s">
        <v>856</v>
      </c>
      <c r="F466" s="18" t="s">
        <v>722</v>
      </c>
      <c r="G466" s="18">
        <v>138</v>
      </c>
      <c r="H466" s="23">
        <f>[43]王海洋!$I$7</f>
        <v>82</v>
      </c>
      <c r="I466" s="23">
        <f>G466*0.25+H466*0.5</f>
        <v>75.5</v>
      </c>
      <c r="J466" s="13">
        <v>80.98</v>
      </c>
      <c r="K466" s="13"/>
      <c r="L466" s="13">
        <v>2</v>
      </c>
      <c r="M466" s="13"/>
    </row>
    <row r="467" spans="1:13" ht="31.5" customHeight="1" x14ac:dyDescent="0.15">
      <c r="A467" s="13">
        <v>465</v>
      </c>
      <c r="B467" s="15" t="s">
        <v>121</v>
      </c>
      <c r="C467" s="16" t="s">
        <v>170</v>
      </c>
      <c r="D467" s="17" t="s">
        <v>181</v>
      </c>
      <c r="E467" s="30" t="s">
        <v>857</v>
      </c>
      <c r="F467" s="18" t="s">
        <v>723</v>
      </c>
      <c r="G467" s="18">
        <v>128.25</v>
      </c>
      <c r="H467" s="23">
        <f>[43]王娅瑄!$I$7</f>
        <v>85.799999999999983</v>
      </c>
      <c r="I467" s="23">
        <f>G467*0.25+H467*0.5</f>
        <v>74.962499999999991</v>
      </c>
      <c r="J467" s="13"/>
      <c r="K467" s="13"/>
      <c r="L467" s="13">
        <v>3</v>
      </c>
      <c r="M467" s="13"/>
    </row>
    <row r="468" spans="1:13" ht="31.5" customHeight="1" x14ac:dyDescent="0.15">
      <c r="A468" s="13">
        <v>466</v>
      </c>
      <c r="B468" s="19" t="s">
        <v>121</v>
      </c>
      <c r="C468" s="16" t="s">
        <v>170</v>
      </c>
      <c r="D468" s="16" t="s">
        <v>181</v>
      </c>
      <c r="E468" s="25" t="s">
        <v>858</v>
      </c>
      <c r="F468" s="20" t="s">
        <v>724</v>
      </c>
      <c r="G468" s="20">
        <v>140.25</v>
      </c>
      <c r="H468" s="23">
        <f>[43]李梦!$I$7</f>
        <v>81</v>
      </c>
      <c r="I468" s="23">
        <f>G468*0.25+H468*0.5</f>
        <v>75.5625</v>
      </c>
      <c r="J468" s="13"/>
      <c r="K468" s="13"/>
      <c r="L468" s="13">
        <v>2</v>
      </c>
      <c r="M468" s="13"/>
    </row>
    <row r="469" spans="1:13" ht="31.5" customHeight="1" x14ac:dyDescent="0.15">
      <c r="A469" s="13">
        <v>467</v>
      </c>
      <c r="B469" s="19" t="s">
        <v>121</v>
      </c>
      <c r="C469" s="16" t="s">
        <v>170</v>
      </c>
      <c r="D469" s="16" t="s">
        <v>181</v>
      </c>
      <c r="E469" s="25" t="s">
        <v>859</v>
      </c>
      <c r="F469" s="20" t="s">
        <v>725</v>
      </c>
      <c r="G469" s="20">
        <v>137.5</v>
      </c>
      <c r="H469" s="23">
        <f>[43]蒙明利!$I$7</f>
        <v>83.199999999999989</v>
      </c>
      <c r="I469" s="23">
        <f>G469*0.25+H469*0.5</f>
        <v>75.974999999999994</v>
      </c>
      <c r="J469" s="13"/>
      <c r="K469" s="13"/>
      <c r="L469" s="13">
        <v>1</v>
      </c>
      <c r="M469" s="13" t="s">
        <v>1380</v>
      </c>
    </row>
    <row r="470" spans="1:13" ht="31.5" customHeight="1" x14ac:dyDescent="0.15">
      <c r="A470" s="13">
        <v>468</v>
      </c>
      <c r="B470" s="15" t="s">
        <v>122</v>
      </c>
      <c r="C470" s="16" t="s">
        <v>170</v>
      </c>
      <c r="D470" s="17" t="s">
        <v>190</v>
      </c>
      <c r="E470" s="30" t="s">
        <v>860</v>
      </c>
      <c r="F470" s="18" t="s">
        <v>726</v>
      </c>
      <c r="G470" s="18">
        <v>140.5</v>
      </c>
      <c r="H470" s="23">
        <f>[43]吴佳一!$I$7</f>
        <v>87.799999999999983</v>
      </c>
      <c r="I470" s="23">
        <f>G470*0.25+H470*0.5</f>
        <v>79.024999999999991</v>
      </c>
      <c r="J470" s="13">
        <v>80.98</v>
      </c>
      <c r="K470" s="13"/>
      <c r="L470" s="13">
        <v>1</v>
      </c>
      <c r="M470" s="13" t="s">
        <v>1381</v>
      </c>
    </row>
    <row r="471" spans="1:13" ht="31.5" customHeight="1" x14ac:dyDescent="0.15">
      <c r="A471" s="13">
        <v>469</v>
      </c>
      <c r="B471" s="15" t="s">
        <v>122</v>
      </c>
      <c r="C471" s="16" t="s">
        <v>170</v>
      </c>
      <c r="D471" s="17" t="s">
        <v>190</v>
      </c>
      <c r="E471" s="30" t="s">
        <v>861</v>
      </c>
      <c r="F471" s="18" t="s">
        <v>727</v>
      </c>
      <c r="G471" s="18">
        <v>136</v>
      </c>
      <c r="H471" s="23" t="s">
        <v>1410</v>
      </c>
      <c r="I471" s="23">
        <f>G471*0.25</f>
        <v>34</v>
      </c>
      <c r="J471" s="13">
        <v>80.98</v>
      </c>
      <c r="K471" s="13"/>
      <c r="L471" s="13"/>
      <c r="M471" s="13"/>
    </row>
    <row r="472" spans="1:13" ht="31.5" customHeight="1" x14ac:dyDescent="0.15">
      <c r="A472" s="13">
        <v>470</v>
      </c>
      <c r="B472" s="15" t="s">
        <v>122</v>
      </c>
      <c r="C472" s="16" t="s">
        <v>170</v>
      </c>
      <c r="D472" s="17" t="s">
        <v>190</v>
      </c>
      <c r="E472" s="30" t="s">
        <v>862</v>
      </c>
      <c r="F472" s="18" t="s">
        <v>728</v>
      </c>
      <c r="G472" s="18">
        <v>116</v>
      </c>
      <c r="H472" s="23">
        <f>[43]宗妍!$I$7</f>
        <v>75.600000000000009</v>
      </c>
      <c r="I472" s="23">
        <f>G472*0.25+H472*0.5</f>
        <v>66.800000000000011</v>
      </c>
      <c r="J472" s="13">
        <v>80.98</v>
      </c>
      <c r="K472" s="13" t="s">
        <v>1380</v>
      </c>
      <c r="L472" s="13"/>
      <c r="M472" s="13"/>
    </row>
    <row r="473" spans="1:13" ht="31.5" customHeight="1" x14ac:dyDescent="0.15">
      <c r="A473" s="13">
        <v>471</v>
      </c>
      <c r="B473" s="15" t="s">
        <v>123</v>
      </c>
      <c r="C473" s="16" t="s">
        <v>171</v>
      </c>
      <c r="D473" s="17" t="s">
        <v>247</v>
      </c>
      <c r="E473" s="30" t="s">
        <v>920</v>
      </c>
      <c r="F473" s="18" t="s">
        <v>729</v>
      </c>
      <c r="G473" s="18">
        <v>144</v>
      </c>
      <c r="H473" s="23">
        <f>[44]樊利波!$I$7</f>
        <v>82.000000000000014</v>
      </c>
      <c r="I473" s="23">
        <f>G473*0.25+H473*0.5</f>
        <v>77</v>
      </c>
      <c r="J473" s="13"/>
      <c r="K473" s="13"/>
      <c r="L473" s="13">
        <v>2</v>
      </c>
      <c r="M473" s="13" t="s">
        <v>1380</v>
      </c>
    </row>
    <row r="474" spans="1:13" ht="31.5" customHeight="1" x14ac:dyDescent="0.15">
      <c r="A474" s="13">
        <v>472</v>
      </c>
      <c r="B474" s="15" t="s">
        <v>123</v>
      </c>
      <c r="C474" s="16" t="s">
        <v>171</v>
      </c>
      <c r="D474" s="17" t="s">
        <v>247</v>
      </c>
      <c r="E474" s="30" t="s">
        <v>921</v>
      </c>
      <c r="F474" s="18" t="s">
        <v>730</v>
      </c>
      <c r="G474" s="18">
        <v>140.5</v>
      </c>
      <c r="H474" s="23">
        <f>[44]马骊骏!$I$7</f>
        <v>78.8</v>
      </c>
      <c r="I474" s="23">
        <f>G474*0.25+H474*0.5</f>
        <v>74.525000000000006</v>
      </c>
      <c r="J474" s="13"/>
      <c r="K474" s="13"/>
      <c r="L474" s="13">
        <v>4</v>
      </c>
      <c r="M474" s="13"/>
    </row>
    <row r="475" spans="1:13" ht="31.5" customHeight="1" x14ac:dyDescent="0.15">
      <c r="A475" s="13">
        <v>473</v>
      </c>
      <c r="B475" s="15" t="s">
        <v>123</v>
      </c>
      <c r="C475" s="16" t="s">
        <v>171</v>
      </c>
      <c r="D475" s="17" t="s">
        <v>247</v>
      </c>
      <c r="E475" s="30" t="s">
        <v>922</v>
      </c>
      <c r="F475" s="18" t="s">
        <v>731</v>
      </c>
      <c r="G475" s="18">
        <v>140.5</v>
      </c>
      <c r="H475" s="23">
        <f>[44]卢扬逊!$I$7</f>
        <v>83.399999999999991</v>
      </c>
      <c r="I475" s="23">
        <f>G475*0.25+H475*0.5</f>
        <v>76.824999999999989</v>
      </c>
      <c r="J475" s="13"/>
      <c r="K475" s="13"/>
      <c r="L475" s="13">
        <v>3</v>
      </c>
      <c r="M475" s="13"/>
    </row>
    <row r="476" spans="1:13" ht="31.5" customHeight="1" x14ac:dyDescent="0.15">
      <c r="A476" s="13">
        <v>474</v>
      </c>
      <c r="B476" s="15" t="s">
        <v>123</v>
      </c>
      <c r="C476" s="16" t="s">
        <v>171</v>
      </c>
      <c r="D476" s="17" t="s">
        <v>247</v>
      </c>
      <c r="E476" s="30" t="s">
        <v>923</v>
      </c>
      <c r="F476" s="18" t="s">
        <v>732</v>
      </c>
      <c r="G476" s="18">
        <v>136</v>
      </c>
      <c r="H476" s="23">
        <f>[44]刘童一!$I$7</f>
        <v>86.59999999999998</v>
      </c>
      <c r="I476" s="23">
        <f>G476*0.25+H476*0.5</f>
        <v>77.299999999999983</v>
      </c>
      <c r="J476" s="13"/>
      <c r="K476" s="13"/>
      <c r="L476" s="13">
        <v>1</v>
      </c>
      <c r="M476" s="13" t="s">
        <v>1380</v>
      </c>
    </row>
    <row r="477" spans="1:13" ht="31.5" customHeight="1" x14ac:dyDescent="0.15">
      <c r="A477" s="13">
        <v>475</v>
      </c>
      <c r="B477" s="15" t="s">
        <v>123</v>
      </c>
      <c r="C477" s="16" t="s">
        <v>171</v>
      </c>
      <c r="D477" s="17" t="s">
        <v>247</v>
      </c>
      <c r="E477" s="30" t="s">
        <v>924</v>
      </c>
      <c r="F477" s="18" t="s">
        <v>733</v>
      </c>
      <c r="G477" s="18">
        <v>131</v>
      </c>
      <c r="H477" s="23">
        <f>[44]余静宜!$I$7</f>
        <v>59.79999999999999</v>
      </c>
      <c r="I477" s="23">
        <f>G477*0.25+H477*0.5</f>
        <v>62.649999999999991</v>
      </c>
      <c r="J477" s="13"/>
      <c r="K477" s="13"/>
      <c r="L477" s="13">
        <v>6</v>
      </c>
      <c r="M477" s="13"/>
    </row>
    <row r="478" spans="1:13" ht="31.5" customHeight="1" x14ac:dyDescent="0.15">
      <c r="A478" s="13">
        <v>476</v>
      </c>
      <c r="B478" s="15" t="s">
        <v>123</v>
      </c>
      <c r="C478" s="16" t="s">
        <v>171</v>
      </c>
      <c r="D478" s="17" t="s">
        <v>247</v>
      </c>
      <c r="E478" s="30" t="s">
        <v>925</v>
      </c>
      <c r="F478" s="18" t="s">
        <v>734</v>
      </c>
      <c r="G478" s="18">
        <v>130.25</v>
      </c>
      <c r="H478" s="23">
        <f>[44]许蔚!$I$7</f>
        <v>73.399999999999991</v>
      </c>
      <c r="I478" s="23">
        <f>G478*0.25+H478*0.5</f>
        <v>69.262499999999989</v>
      </c>
      <c r="J478" s="13"/>
      <c r="K478" s="13"/>
      <c r="L478" s="13">
        <v>5</v>
      </c>
      <c r="M478" s="13"/>
    </row>
    <row r="479" spans="1:13" ht="31.5" customHeight="1" x14ac:dyDescent="0.15">
      <c r="A479" s="13">
        <v>477</v>
      </c>
      <c r="B479" s="15" t="s">
        <v>124</v>
      </c>
      <c r="C479" s="16" t="s">
        <v>171</v>
      </c>
      <c r="D479" s="17" t="s">
        <v>247</v>
      </c>
      <c r="E479" s="30" t="s">
        <v>926</v>
      </c>
      <c r="F479" s="18" t="s">
        <v>735</v>
      </c>
      <c r="G479" s="18">
        <v>151.5</v>
      </c>
      <c r="H479" s="23">
        <f>[44]杨婕!$I$7</f>
        <v>84.2</v>
      </c>
      <c r="I479" s="23">
        <f>G479*0.25+H479*0.5</f>
        <v>79.974999999999994</v>
      </c>
      <c r="J479" s="13"/>
      <c r="K479" s="13"/>
      <c r="L479" s="13">
        <v>1</v>
      </c>
      <c r="M479" s="13" t="s">
        <v>1380</v>
      </c>
    </row>
    <row r="480" spans="1:13" ht="31.5" customHeight="1" x14ac:dyDescent="0.15">
      <c r="A480" s="13">
        <v>478</v>
      </c>
      <c r="B480" s="15" t="s">
        <v>124</v>
      </c>
      <c r="C480" s="16" t="s">
        <v>171</v>
      </c>
      <c r="D480" s="17" t="s">
        <v>247</v>
      </c>
      <c r="E480" s="30" t="s">
        <v>927</v>
      </c>
      <c r="F480" s="18" t="s">
        <v>736</v>
      </c>
      <c r="G480" s="18">
        <v>142.75</v>
      </c>
      <c r="H480" s="23">
        <f>[44]陈京博!$I$7</f>
        <v>82</v>
      </c>
      <c r="I480" s="23">
        <f>G480*0.25+H480*0.5</f>
        <v>76.6875</v>
      </c>
      <c r="J480" s="13"/>
      <c r="K480" s="13"/>
      <c r="L480" s="13">
        <v>2</v>
      </c>
      <c r="M480" s="13" t="s">
        <v>1380</v>
      </c>
    </row>
    <row r="481" spans="1:13" ht="31.5" customHeight="1" x14ac:dyDescent="0.15">
      <c r="A481" s="13">
        <v>479</v>
      </c>
      <c r="B481" s="15" t="s">
        <v>124</v>
      </c>
      <c r="C481" s="16" t="s">
        <v>171</v>
      </c>
      <c r="D481" s="17" t="s">
        <v>247</v>
      </c>
      <c r="E481" s="30" t="s">
        <v>928</v>
      </c>
      <c r="F481" s="18" t="s">
        <v>737</v>
      </c>
      <c r="G481" s="18">
        <v>135.75</v>
      </c>
      <c r="H481" s="23">
        <f>[44]杨荣!$I$7</f>
        <v>84.6</v>
      </c>
      <c r="I481" s="23">
        <f>G481*0.25+H481*0.5</f>
        <v>76.237499999999997</v>
      </c>
      <c r="J481" s="13"/>
      <c r="K481" s="13"/>
      <c r="L481" s="13">
        <v>3</v>
      </c>
      <c r="M481" s="13"/>
    </row>
    <row r="482" spans="1:13" ht="31.5" customHeight="1" x14ac:dyDescent="0.15">
      <c r="A482" s="13">
        <v>480</v>
      </c>
      <c r="B482" s="15" t="s">
        <v>124</v>
      </c>
      <c r="C482" s="16" t="s">
        <v>171</v>
      </c>
      <c r="D482" s="17" t="s">
        <v>247</v>
      </c>
      <c r="E482" s="30" t="s">
        <v>929</v>
      </c>
      <c r="F482" s="18" t="s">
        <v>738</v>
      </c>
      <c r="G482" s="18">
        <v>135.25</v>
      </c>
      <c r="H482" s="23">
        <f>[44]徐冬!$I$7</f>
        <v>73.999999999999986</v>
      </c>
      <c r="I482" s="23">
        <f>G482*0.25+H482*0.5</f>
        <v>70.8125</v>
      </c>
      <c r="J482" s="13"/>
      <c r="K482" s="13"/>
      <c r="L482" s="13">
        <v>4</v>
      </c>
      <c r="M482" s="13"/>
    </row>
    <row r="483" spans="1:13" ht="31.5" customHeight="1" x14ac:dyDescent="0.15">
      <c r="A483" s="13">
        <v>481</v>
      </c>
      <c r="B483" s="15" t="s">
        <v>124</v>
      </c>
      <c r="C483" s="16" t="s">
        <v>171</v>
      </c>
      <c r="D483" s="17" t="s">
        <v>247</v>
      </c>
      <c r="E483" s="30" t="s">
        <v>930</v>
      </c>
      <c r="F483" s="18" t="s">
        <v>739</v>
      </c>
      <c r="G483" s="18">
        <v>123.75</v>
      </c>
      <c r="H483" s="23">
        <f>[44]陈宏!$I$7</f>
        <v>74.800000000000011</v>
      </c>
      <c r="I483" s="23">
        <f>G483*0.25+H483*0.5</f>
        <v>68.337500000000006</v>
      </c>
      <c r="J483" s="13"/>
      <c r="K483" s="13"/>
      <c r="L483" s="13">
        <v>6</v>
      </c>
      <c r="M483" s="13"/>
    </row>
    <row r="484" spans="1:13" ht="31.5" customHeight="1" x14ac:dyDescent="0.15">
      <c r="A484" s="13">
        <v>482</v>
      </c>
      <c r="B484" s="15" t="s">
        <v>124</v>
      </c>
      <c r="C484" s="16" t="s">
        <v>171</v>
      </c>
      <c r="D484" s="17" t="s">
        <v>247</v>
      </c>
      <c r="E484" s="30" t="s">
        <v>931</v>
      </c>
      <c r="F484" s="18" t="s">
        <v>740</v>
      </c>
      <c r="G484" s="18">
        <v>123</v>
      </c>
      <c r="H484" s="23">
        <f>[44]陈颂!$I$7</f>
        <v>78.2</v>
      </c>
      <c r="I484" s="23">
        <f>G484*0.25+H484*0.5</f>
        <v>69.849999999999994</v>
      </c>
      <c r="J484" s="13"/>
      <c r="K484" s="13"/>
      <c r="L484" s="13">
        <v>5</v>
      </c>
      <c r="M484" s="13"/>
    </row>
    <row r="485" spans="1:13" ht="31.5" customHeight="1" x14ac:dyDescent="0.15">
      <c r="A485" s="13">
        <v>483</v>
      </c>
      <c r="B485" s="19" t="s">
        <v>125</v>
      </c>
      <c r="C485" s="16" t="s">
        <v>172</v>
      </c>
      <c r="D485" s="16" t="s">
        <v>248</v>
      </c>
      <c r="E485" s="25" t="s">
        <v>1075</v>
      </c>
      <c r="F485" s="20" t="s">
        <v>741</v>
      </c>
      <c r="G485" s="20">
        <v>144.5</v>
      </c>
      <c r="H485" s="23" t="s">
        <v>1410</v>
      </c>
      <c r="I485" s="23">
        <f>G485*0.25</f>
        <v>36.125</v>
      </c>
      <c r="J485" s="13">
        <v>81.37</v>
      </c>
      <c r="K485" s="13"/>
      <c r="L485" s="13"/>
      <c r="M485" s="13"/>
    </row>
    <row r="486" spans="1:13" ht="31.5" customHeight="1" x14ac:dyDescent="0.15">
      <c r="A486" s="13">
        <v>484</v>
      </c>
      <c r="B486" s="19" t="s">
        <v>125</v>
      </c>
      <c r="C486" s="16" t="s">
        <v>172</v>
      </c>
      <c r="D486" s="16" t="s">
        <v>248</v>
      </c>
      <c r="E486" s="25" t="s">
        <v>1076</v>
      </c>
      <c r="F486" s="20" t="s">
        <v>742</v>
      </c>
      <c r="G486" s="20">
        <v>143.25</v>
      </c>
      <c r="H486" s="23">
        <f>[41]张潇!$I$7</f>
        <v>82.8</v>
      </c>
      <c r="I486" s="23">
        <f>G486*0.25+H486*0.5</f>
        <v>77.212500000000006</v>
      </c>
      <c r="J486" s="13">
        <v>81.37</v>
      </c>
      <c r="K486" s="13"/>
      <c r="L486" s="13">
        <v>1</v>
      </c>
      <c r="M486" s="13" t="s">
        <v>1385</v>
      </c>
    </row>
    <row r="487" spans="1:13" ht="31.5" customHeight="1" x14ac:dyDescent="0.15">
      <c r="A487" s="13">
        <v>485</v>
      </c>
      <c r="B487" s="15" t="s">
        <v>126</v>
      </c>
      <c r="C487" s="16" t="s">
        <v>173</v>
      </c>
      <c r="D487" s="17" t="s">
        <v>249</v>
      </c>
      <c r="E487" s="30" t="s">
        <v>996</v>
      </c>
      <c r="F487" s="18" t="s">
        <v>743</v>
      </c>
      <c r="G487" s="18">
        <v>107.75</v>
      </c>
      <c r="H487" s="23">
        <f>[39]刘博文!$I$7</f>
        <v>78.599999999999994</v>
      </c>
      <c r="I487" s="23">
        <f>G487*0.25+H487*0.5</f>
        <v>66.237499999999997</v>
      </c>
      <c r="J487" s="13">
        <v>78.02</v>
      </c>
      <c r="K487" s="13"/>
      <c r="L487" s="13">
        <v>1</v>
      </c>
      <c r="M487" s="13" t="s">
        <v>1384</v>
      </c>
    </row>
    <row r="488" spans="1:13" ht="31.5" customHeight="1" x14ac:dyDescent="0.15">
      <c r="A488" s="13">
        <v>486</v>
      </c>
      <c r="B488" s="19" t="s">
        <v>126</v>
      </c>
      <c r="C488" s="16" t="s">
        <v>173</v>
      </c>
      <c r="D488" s="16" t="s">
        <v>249</v>
      </c>
      <c r="E488" s="25" t="s">
        <v>997</v>
      </c>
      <c r="F488" s="20" t="s">
        <v>744</v>
      </c>
      <c r="G488" s="20">
        <v>114.25</v>
      </c>
      <c r="H488" s="23">
        <f>[39]王亮!$I$7</f>
        <v>73.399999999999991</v>
      </c>
      <c r="I488" s="23">
        <f>G488*0.25+H488*0.5</f>
        <v>65.262499999999989</v>
      </c>
      <c r="J488" s="13">
        <v>78.02</v>
      </c>
      <c r="K488" s="13" t="s">
        <v>1384</v>
      </c>
      <c r="L488" s="13"/>
      <c r="M488" s="13"/>
    </row>
    <row r="489" spans="1:13" ht="31.5" customHeight="1" x14ac:dyDescent="0.15">
      <c r="A489" s="13">
        <v>487</v>
      </c>
      <c r="B489" s="15" t="s">
        <v>127</v>
      </c>
      <c r="C489" s="16" t="s">
        <v>174</v>
      </c>
      <c r="D489" s="17" t="s">
        <v>202</v>
      </c>
      <c r="E489" s="30" t="s">
        <v>835</v>
      </c>
      <c r="F489" s="18" t="s">
        <v>745</v>
      </c>
      <c r="G489" s="18">
        <v>133.5</v>
      </c>
      <c r="H489" s="23">
        <f>[8]王艳红!$I$7</f>
        <v>77.199999999999989</v>
      </c>
      <c r="I489" s="23">
        <f>G489*0.25+H489*0.5</f>
        <v>71.974999999999994</v>
      </c>
      <c r="J489" s="13"/>
      <c r="K489" s="13"/>
      <c r="L489" s="13">
        <v>3</v>
      </c>
      <c r="M489" s="13"/>
    </row>
    <row r="490" spans="1:13" ht="31.5" customHeight="1" x14ac:dyDescent="0.15">
      <c r="A490" s="13">
        <v>488</v>
      </c>
      <c r="B490" s="15" t="s">
        <v>127</v>
      </c>
      <c r="C490" s="16" t="s">
        <v>174</v>
      </c>
      <c r="D490" s="17" t="s">
        <v>202</v>
      </c>
      <c r="E490" s="30" t="s">
        <v>836</v>
      </c>
      <c r="F490" s="18" t="s">
        <v>746</v>
      </c>
      <c r="G490" s="18">
        <v>127.75</v>
      </c>
      <c r="H490" s="23">
        <f>[8]郑美伊!$I$7</f>
        <v>81.000000000000014</v>
      </c>
      <c r="I490" s="23">
        <f>G490*0.25+H490*0.5</f>
        <v>72.4375</v>
      </c>
      <c r="J490" s="13"/>
      <c r="K490" s="13"/>
      <c r="L490" s="13">
        <v>2</v>
      </c>
      <c r="M490" s="13"/>
    </row>
    <row r="491" spans="1:13" ht="31.5" customHeight="1" x14ac:dyDescent="0.15">
      <c r="A491" s="13">
        <v>489</v>
      </c>
      <c r="B491" s="19" t="s">
        <v>127</v>
      </c>
      <c r="C491" s="16" t="s">
        <v>174</v>
      </c>
      <c r="D491" s="16" t="s">
        <v>202</v>
      </c>
      <c r="E491" s="25" t="s">
        <v>837</v>
      </c>
      <c r="F491" s="20" t="s">
        <v>747</v>
      </c>
      <c r="G491" s="20">
        <v>137.5</v>
      </c>
      <c r="H491" s="23">
        <f>[8]高蕾!$I$7</f>
        <v>89.8</v>
      </c>
      <c r="I491" s="23">
        <f>G491*0.25+H491*0.5</f>
        <v>79.275000000000006</v>
      </c>
      <c r="J491" s="13"/>
      <c r="K491" s="13"/>
      <c r="L491" s="13">
        <v>1</v>
      </c>
      <c r="M491" s="13" t="s">
        <v>1380</v>
      </c>
    </row>
    <row r="492" spans="1:13" ht="31.5" customHeight="1" x14ac:dyDescent="0.15">
      <c r="A492" s="13">
        <v>490</v>
      </c>
      <c r="B492" s="15" t="s">
        <v>128</v>
      </c>
      <c r="C492" s="16" t="s">
        <v>174</v>
      </c>
      <c r="D492" s="17" t="s">
        <v>250</v>
      </c>
      <c r="E492" s="30" t="s">
        <v>838</v>
      </c>
      <c r="F492" s="18" t="s">
        <v>748</v>
      </c>
      <c r="G492" s="18">
        <v>133</v>
      </c>
      <c r="H492" s="23">
        <f>[8]杜艳明!$I$7</f>
        <v>90.6</v>
      </c>
      <c r="I492" s="23">
        <f>G492*0.25+H492*0.5</f>
        <v>78.55</v>
      </c>
      <c r="J492" s="13"/>
      <c r="K492" s="13"/>
      <c r="L492" s="13">
        <v>1</v>
      </c>
      <c r="M492" s="13" t="s">
        <v>1380</v>
      </c>
    </row>
    <row r="493" spans="1:13" ht="31.5" customHeight="1" x14ac:dyDescent="0.15">
      <c r="A493" s="13">
        <v>491</v>
      </c>
      <c r="B493" s="15" t="s">
        <v>128</v>
      </c>
      <c r="C493" s="16" t="s">
        <v>174</v>
      </c>
      <c r="D493" s="17" t="s">
        <v>250</v>
      </c>
      <c r="E493" s="30" t="s">
        <v>839</v>
      </c>
      <c r="F493" s="18" t="s">
        <v>749</v>
      </c>
      <c r="G493" s="18">
        <v>126</v>
      </c>
      <c r="H493" s="23">
        <f>[8]李金霞!$I$7</f>
        <v>73.399999999999991</v>
      </c>
      <c r="I493" s="23">
        <f>G493*0.25+H493*0.5</f>
        <v>68.199999999999989</v>
      </c>
      <c r="J493" s="13"/>
      <c r="K493" s="13"/>
      <c r="L493" s="13">
        <v>3</v>
      </c>
      <c r="M493" s="13"/>
    </row>
    <row r="494" spans="1:13" ht="31.5" customHeight="1" x14ac:dyDescent="0.15">
      <c r="A494" s="13">
        <v>492</v>
      </c>
      <c r="B494" s="19" t="s">
        <v>128</v>
      </c>
      <c r="C494" s="16" t="s">
        <v>174</v>
      </c>
      <c r="D494" s="16" t="s">
        <v>250</v>
      </c>
      <c r="E494" s="25" t="s">
        <v>840</v>
      </c>
      <c r="F494" s="20" t="s">
        <v>750</v>
      </c>
      <c r="G494" s="20">
        <v>139.5</v>
      </c>
      <c r="H494" s="23">
        <f>[8]王思雯!$I$7</f>
        <v>84.8</v>
      </c>
      <c r="I494" s="23">
        <f>G494*0.25+H494*0.5</f>
        <v>77.275000000000006</v>
      </c>
      <c r="J494" s="13"/>
      <c r="K494" s="13"/>
      <c r="L494" s="13">
        <v>2</v>
      </c>
      <c r="M494" s="13"/>
    </row>
    <row r="495" spans="1:13" ht="31.5" customHeight="1" x14ac:dyDescent="0.15">
      <c r="A495" s="13">
        <v>493</v>
      </c>
      <c r="B495" s="15" t="s">
        <v>129</v>
      </c>
      <c r="C495" s="16" t="s">
        <v>175</v>
      </c>
      <c r="D495" s="17" t="s">
        <v>217</v>
      </c>
      <c r="E495" s="30" t="s">
        <v>905</v>
      </c>
      <c r="F495" s="18" t="s">
        <v>751</v>
      </c>
      <c r="G495" s="18">
        <v>130.75</v>
      </c>
      <c r="H495" s="23">
        <f>[12]巴歆!$I$7</f>
        <v>87.2</v>
      </c>
      <c r="I495" s="23">
        <f>G495*0.25+H495*0.5</f>
        <v>76.287499999999994</v>
      </c>
      <c r="J495" s="13"/>
      <c r="K495" s="13"/>
      <c r="L495" s="13">
        <v>1</v>
      </c>
      <c r="M495" s="13" t="s">
        <v>1380</v>
      </c>
    </row>
    <row r="496" spans="1:13" ht="31.5" customHeight="1" x14ac:dyDescent="0.15">
      <c r="A496" s="13">
        <v>494</v>
      </c>
      <c r="B496" s="15" t="s">
        <v>129</v>
      </c>
      <c r="C496" s="16" t="s">
        <v>175</v>
      </c>
      <c r="D496" s="17" t="s">
        <v>217</v>
      </c>
      <c r="E496" s="30" t="s">
        <v>906</v>
      </c>
      <c r="F496" s="18" t="s">
        <v>752</v>
      </c>
      <c r="G496" s="18">
        <v>125</v>
      </c>
      <c r="H496" s="23">
        <f>[12]冯双!$I$7</f>
        <v>81.2</v>
      </c>
      <c r="I496" s="23">
        <f>G496*0.25+H496*0.5</f>
        <v>71.849999999999994</v>
      </c>
      <c r="J496" s="13"/>
      <c r="K496" s="13"/>
      <c r="L496" s="13">
        <v>2</v>
      </c>
      <c r="M496" s="13"/>
    </row>
    <row r="497" spans="1:13" ht="31.5" customHeight="1" x14ac:dyDescent="0.15">
      <c r="A497" s="13">
        <v>495</v>
      </c>
      <c r="B497" s="15" t="s">
        <v>129</v>
      </c>
      <c r="C497" s="16" t="s">
        <v>175</v>
      </c>
      <c r="D497" s="17" t="s">
        <v>217</v>
      </c>
      <c r="E497" s="30" t="s">
        <v>907</v>
      </c>
      <c r="F497" s="18" t="s">
        <v>753</v>
      </c>
      <c r="G497" s="18">
        <v>122.5</v>
      </c>
      <c r="H497" s="23">
        <f>[12]杨栋!$I$7</f>
        <v>72.599999999999994</v>
      </c>
      <c r="I497" s="23">
        <f>G497*0.25+H497*0.5</f>
        <v>66.924999999999997</v>
      </c>
      <c r="J497" s="13"/>
      <c r="K497" s="13"/>
      <c r="L497" s="13">
        <v>3</v>
      </c>
      <c r="M497" s="13"/>
    </row>
    <row r="498" spans="1:13" ht="31.5" customHeight="1" x14ac:dyDescent="0.15">
      <c r="A498" s="13">
        <v>496</v>
      </c>
      <c r="B498" s="15" t="s">
        <v>130</v>
      </c>
      <c r="C498" s="16" t="s">
        <v>176</v>
      </c>
      <c r="D498" s="17" t="s">
        <v>251</v>
      </c>
      <c r="E498" s="30" t="s">
        <v>1201</v>
      </c>
      <c r="F498" s="18" t="s">
        <v>754</v>
      </c>
      <c r="G498" s="18">
        <v>146</v>
      </c>
      <c r="H498" s="23">
        <f>[9]蒲凡!$I$7</f>
        <v>80.8</v>
      </c>
      <c r="I498" s="23">
        <f>G498*0.25+H498*0.5</f>
        <v>76.900000000000006</v>
      </c>
      <c r="J498" s="13">
        <v>83.45</v>
      </c>
      <c r="K498" s="13" t="s">
        <v>1391</v>
      </c>
      <c r="L498" s="13"/>
      <c r="M498" s="13"/>
    </row>
    <row r="499" spans="1:13" ht="31.5" customHeight="1" x14ac:dyDescent="0.15">
      <c r="A499" s="13">
        <v>497</v>
      </c>
      <c r="B499" s="15" t="s">
        <v>130</v>
      </c>
      <c r="C499" s="16" t="s">
        <v>176</v>
      </c>
      <c r="D499" s="17" t="s">
        <v>251</v>
      </c>
      <c r="E499" s="30" t="s">
        <v>1202</v>
      </c>
      <c r="F499" s="18" t="s">
        <v>755</v>
      </c>
      <c r="G499" s="18">
        <v>137.25</v>
      </c>
      <c r="H499" s="23" t="s">
        <v>1406</v>
      </c>
      <c r="I499" s="23">
        <f>G499*0.25</f>
        <v>34.3125</v>
      </c>
      <c r="J499" s="13">
        <v>83.45</v>
      </c>
      <c r="K499" s="13"/>
      <c r="L499" s="13"/>
      <c r="M499" s="13"/>
    </row>
    <row r="500" spans="1:13" ht="31.5" customHeight="1" x14ac:dyDescent="0.15">
      <c r="A500" s="13">
        <v>498</v>
      </c>
      <c r="B500" s="19" t="s">
        <v>130</v>
      </c>
      <c r="C500" s="16" t="s">
        <v>176</v>
      </c>
      <c r="D500" s="16" t="s">
        <v>251</v>
      </c>
      <c r="E500" s="25" t="s">
        <v>1203</v>
      </c>
      <c r="F500" s="20" t="s">
        <v>756</v>
      </c>
      <c r="G500" s="20">
        <v>136.25</v>
      </c>
      <c r="H500" s="23">
        <f>[9]张铭书!$I$7</f>
        <v>86.6</v>
      </c>
      <c r="I500" s="23">
        <f>G500*0.25+H500*0.5</f>
        <v>77.362499999999997</v>
      </c>
      <c r="J500" s="13">
        <v>83.45</v>
      </c>
      <c r="K500" s="13"/>
      <c r="L500" s="13">
        <v>1</v>
      </c>
      <c r="M500" s="13" t="s">
        <v>1380</v>
      </c>
    </row>
    <row r="501" spans="1:13" ht="31.5" customHeight="1" x14ac:dyDescent="0.15">
      <c r="A501" s="13">
        <v>499</v>
      </c>
      <c r="B501" s="15" t="s">
        <v>131</v>
      </c>
      <c r="C501" s="16" t="s">
        <v>177</v>
      </c>
      <c r="D501" s="17" t="s">
        <v>252</v>
      </c>
      <c r="E501" s="30" t="s">
        <v>1171</v>
      </c>
      <c r="F501" s="18" t="s">
        <v>757</v>
      </c>
      <c r="G501" s="18">
        <v>136.5</v>
      </c>
      <c r="H501" s="23">
        <f>[14]韩冰晶!$I$7</f>
        <v>76.2</v>
      </c>
      <c r="I501" s="23">
        <f>G501*0.25+H501*0.5</f>
        <v>72.224999999999994</v>
      </c>
      <c r="J501" s="13">
        <v>80.319999999999993</v>
      </c>
      <c r="K501" s="13" t="s">
        <v>1381</v>
      </c>
      <c r="L501" s="13"/>
      <c r="M501" s="13"/>
    </row>
    <row r="502" spans="1:13" ht="31.5" customHeight="1" x14ac:dyDescent="0.15">
      <c r="A502" s="13">
        <v>500</v>
      </c>
      <c r="B502" s="15" t="s">
        <v>131</v>
      </c>
      <c r="C502" s="16" t="s">
        <v>177</v>
      </c>
      <c r="D502" s="17" t="s">
        <v>252</v>
      </c>
      <c r="E502" s="30" t="s">
        <v>1172</v>
      </c>
      <c r="F502" s="18" t="s">
        <v>758</v>
      </c>
      <c r="G502" s="18">
        <v>129.75</v>
      </c>
      <c r="H502" s="23">
        <f>[14]苏方思!$I$7</f>
        <v>87.6</v>
      </c>
      <c r="I502" s="23">
        <f>G502*0.25+H502*0.5</f>
        <v>76.237499999999997</v>
      </c>
      <c r="J502" s="13">
        <v>80.319999999999993</v>
      </c>
      <c r="K502" s="13"/>
      <c r="L502" s="13">
        <v>1</v>
      </c>
      <c r="M502" s="13" t="s">
        <v>1389</v>
      </c>
    </row>
    <row r="503" spans="1:13" ht="31.5" customHeight="1" x14ac:dyDescent="0.15">
      <c r="A503" s="13">
        <v>501</v>
      </c>
      <c r="B503" s="15" t="s">
        <v>132</v>
      </c>
      <c r="C503" s="16" t="s">
        <v>177</v>
      </c>
      <c r="D503" s="17" t="s">
        <v>253</v>
      </c>
      <c r="E503" s="30" t="s">
        <v>1173</v>
      </c>
      <c r="F503" s="18" t="s">
        <v>759</v>
      </c>
      <c r="G503" s="18">
        <v>153.25</v>
      </c>
      <c r="H503" s="23">
        <f>[14]熊安狄!$I$7</f>
        <v>88.4</v>
      </c>
      <c r="I503" s="23">
        <f>G503*0.25+H503*0.5</f>
        <v>82.512500000000003</v>
      </c>
      <c r="J503" s="13"/>
      <c r="K503" s="13"/>
      <c r="L503" s="13">
        <v>1</v>
      </c>
      <c r="M503" s="13" t="s">
        <v>1386</v>
      </c>
    </row>
    <row r="504" spans="1:13" ht="31.5" customHeight="1" x14ac:dyDescent="0.15">
      <c r="A504" s="13">
        <v>502</v>
      </c>
      <c r="B504" s="15" t="s">
        <v>132</v>
      </c>
      <c r="C504" s="16" t="s">
        <v>177</v>
      </c>
      <c r="D504" s="17" t="s">
        <v>253</v>
      </c>
      <c r="E504" s="30" t="s">
        <v>1174</v>
      </c>
      <c r="F504" s="18" t="s">
        <v>760</v>
      </c>
      <c r="G504" s="18">
        <v>109</v>
      </c>
      <c r="H504" s="23">
        <f>[14]李凡童!$I$7</f>
        <v>63.2</v>
      </c>
      <c r="I504" s="23">
        <f>G504*0.25+H504*0.5</f>
        <v>58.85</v>
      </c>
      <c r="J504" s="13"/>
      <c r="K504" s="13"/>
      <c r="L504" s="13">
        <v>3</v>
      </c>
      <c r="M504" s="13"/>
    </row>
    <row r="505" spans="1:13" ht="31.5" customHeight="1" x14ac:dyDescent="0.15">
      <c r="A505" s="13">
        <v>503</v>
      </c>
      <c r="B505" s="19" t="s">
        <v>132</v>
      </c>
      <c r="C505" s="16" t="s">
        <v>177</v>
      </c>
      <c r="D505" s="16" t="s">
        <v>253</v>
      </c>
      <c r="E505" s="25" t="s">
        <v>1175</v>
      </c>
      <c r="F505" s="20" t="s">
        <v>761</v>
      </c>
      <c r="G505" s="20">
        <v>125.75</v>
      </c>
      <c r="H505" s="23">
        <f>[14]孙瑶光!$I$7</f>
        <v>75.600000000000009</v>
      </c>
      <c r="I505" s="23">
        <f>G505*0.25+H505*0.5</f>
        <v>69.237500000000011</v>
      </c>
      <c r="J505" s="13"/>
      <c r="K505" s="13"/>
      <c r="L505" s="13">
        <v>2</v>
      </c>
      <c r="M505" s="13"/>
    </row>
    <row r="506" spans="1:13" ht="31.5" customHeight="1" x14ac:dyDescent="0.15">
      <c r="A506" s="13">
        <v>504</v>
      </c>
      <c r="B506" s="19" t="s">
        <v>133</v>
      </c>
      <c r="C506" s="16" t="s">
        <v>178</v>
      </c>
      <c r="D506" s="16" t="s">
        <v>254</v>
      </c>
      <c r="E506" s="25" t="s">
        <v>1023</v>
      </c>
      <c r="F506" s="20" t="s">
        <v>762</v>
      </c>
      <c r="G506" s="20">
        <v>114</v>
      </c>
      <c r="H506" s="23">
        <f>[6]李芊潭!$I$7</f>
        <v>86.59999999999998</v>
      </c>
      <c r="I506" s="23">
        <f>G506*0.25+H506*0.5</f>
        <v>71.799999999999983</v>
      </c>
      <c r="J506" s="13">
        <v>81.12</v>
      </c>
      <c r="K506" s="13"/>
      <c r="L506" s="13">
        <v>1</v>
      </c>
      <c r="M506" s="13" t="s">
        <v>1384</v>
      </c>
    </row>
    <row r="507" spans="1:13" ht="31.5" customHeight="1" x14ac:dyDescent="0.15">
      <c r="A507" s="13">
        <v>505</v>
      </c>
      <c r="B507" s="15" t="s">
        <v>134</v>
      </c>
      <c r="C507" s="16" t="s">
        <v>178</v>
      </c>
      <c r="D507" s="17" t="s">
        <v>255</v>
      </c>
      <c r="E507" s="30" t="s">
        <v>1024</v>
      </c>
      <c r="F507" s="18" t="s">
        <v>763</v>
      </c>
      <c r="G507" s="18">
        <v>144</v>
      </c>
      <c r="H507" s="23">
        <f>[6]朱基杰!$I$7</f>
        <v>84.8</v>
      </c>
      <c r="I507" s="23">
        <f>G507*0.25+H507*0.5</f>
        <v>78.400000000000006</v>
      </c>
      <c r="J507" s="13"/>
      <c r="K507" s="13"/>
      <c r="L507" s="13">
        <v>1</v>
      </c>
      <c r="M507" s="13" t="s">
        <v>1384</v>
      </c>
    </row>
    <row r="508" spans="1:13" ht="31.5" customHeight="1" x14ac:dyDescent="0.15">
      <c r="A508" s="13">
        <v>506</v>
      </c>
      <c r="B508" s="15" t="s">
        <v>134</v>
      </c>
      <c r="C508" s="16" t="s">
        <v>178</v>
      </c>
      <c r="D508" s="17" t="s">
        <v>255</v>
      </c>
      <c r="E508" s="30" t="s">
        <v>1025</v>
      </c>
      <c r="F508" s="18" t="s">
        <v>764</v>
      </c>
      <c r="G508" s="18">
        <v>130.5</v>
      </c>
      <c r="H508" s="23">
        <f>[6]王曦!$I$7</f>
        <v>74.400000000000006</v>
      </c>
      <c r="I508" s="23">
        <f>G508*0.25+H508*0.5</f>
        <v>69.825000000000003</v>
      </c>
      <c r="J508" s="13"/>
      <c r="K508" s="13"/>
      <c r="L508" s="13">
        <v>2</v>
      </c>
      <c r="M508" s="13"/>
    </row>
    <row r="509" spans="1:13" ht="31.5" customHeight="1" x14ac:dyDescent="0.15">
      <c r="A509" s="13">
        <v>507</v>
      </c>
      <c r="B509" s="15" t="s">
        <v>134</v>
      </c>
      <c r="C509" s="16" t="s">
        <v>178</v>
      </c>
      <c r="D509" s="17" t="s">
        <v>255</v>
      </c>
      <c r="E509" s="30" t="s">
        <v>1026</v>
      </c>
      <c r="F509" s="18" t="s">
        <v>765</v>
      </c>
      <c r="G509" s="18">
        <v>123.25</v>
      </c>
      <c r="H509" s="23">
        <f>[6]倪肖卫!$I$7</f>
        <v>71.800000000000011</v>
      </c>
      <c r="I509" s="23">
        <f>G509*0.25+H509*0.5</f>
        <v>66.712500000000006</v>
      </c>
      <c r="J509" s="13"/>
      <c r="K509" s="13"/>
      <c r="L509" s="13">
        <v>3</v>
      </c>
      <c r="M509" s="13"/>
    </row>
    <row r="510" spans="1:13" ht="31.5" customHeight="1" x14ac:dyDescent="0.15">
      <c r="A510" s="13">
        <v>508</v>
      </c>
      <c r="B510" s="15" t="s">
        <v>135</v>
      </c>
      <c r="C510" s="16" t="s">
        <v>178</v>
      </c>
      <c r="D510" s="17" t="s">
        <v>256</v>
      </c>
      <c r="E510" s="30" t="s">
        <v>1027</v>
      </c>
      <c r="F510" s="18" t="s">
        <v>766</v>
      </c>
      <c r="G510" s="18">
        <v>119.75</v>
      </c>
      <c r="H510" s="23">
        <f>[6]王晓晨!$I$7</f>
        <v>85.200000000000017</v>
      </c>
      <c r="I510" s="23">
        <f>G510*0.25+H510*0.5</f>
        <v>72.537500000000009</v>
      </c>
      <c r="J510" s="13">
        <v>81.12</v>
      </c>
      <c r="K510" s="13"/>
      <c r="L510" s="13">
        <v>4</v>
      </c>
      <c r="M510" s="13"/>
    </row>
    <row r="511" spans="1:13" ht="31.5" customHeight="1" x14ac:dyDescent="0.15">
      <c r="A511" s="13">
        <v>509</v>
      </c>
      <c r="B511" s="19" t="s">
        <v>135</v>
      </c>
      <c r="C511" s="16" t="s">
        <v>178</v>
      </c>
      <c r="D511" s="16" t="s">
        <v>256</v>
      </c>
      <c r="E511" s="25" t="s">
        <v>1028</v>
      </c>
      <c r="F511" s="20" t="s">
        <v>767</v>
      </c>
      <c r="G511" s="20">
        <v>129</v>
      </c>
      <c r="H511" s="23">
        <f>[6]刘文军!$I$7</f>
        <v>83.600000000000009</v>
      </c>
      <c r="I511" s="23">
        <f>G511*0.25+H511*0.5</f>
        <v>74.050000000000011</v>
      </c>
      <c r="J511" s="13">
        <v>81.12</v>
      </c>
      <c r="K511" s="13"/>
      <c r="L511" s="13">
        <v>2</v>
      </c>
      <c r="M511" s="13" t="s">
        <v>1384</v>
      </c>
    </row>
    <row r="512" spans="1:13" ht="31.5" customHeight="1" x14ac:dyDescent="0.15">
      <c r="A512" s="13">
        <v>510</v>
      </c>
      <c r="B512" s="19" t="s">
        <v>135</v>
      </c>
      <c r="C512" s="16" t="s">
        <v>178</v>
      </c>
      <c r="D512" s="16" t="s">
        <v>256</v>
      </c>
      <c r="E512" s="25" t="s">
        <v>1029</v>
      </c>
      <c r="F512" s="20" t="s">
        <v>768</v>
      </c>
      <c r="G512" s="20">
        <v>128.25</v>
      </c>
      <c r="H512" s="23">
        <f>[6]刘苏瑶!$I$7</f>
        <v>83.800000000000011</v>
      </c>
      <c r="I512" s="23">
        <f>G512*0.25+H512*0.5</f>
        <v>73.962500000000006</v>
      </c>
      <c r="J512" s="13">
        <v>81.12</v>
      </c>
      <c r="K512" s="13"/>
      <c r="L512" s="13">
        <v>3</v>
      </c>
      <c r="M512" s="13"/>
    </row>
    <row r="513" spans="1:13" ht="31.5" customHeight="1" x14ac:dyDescent="0.15">
      <c r="A513" s="13">
        <v>511</v>
      </c>
      <c r="B513" s="19" t="s">
        <v>135</v>
      </c>
      <c r="C513" s="16" t="s">
        <v>178</v>
      </c>
      <c r="D513" s="16" t="s">
        <v>256</v>
      </c>
      <c r="E513" s="25" t="s">
        <v>1030</v>
      </c>
      <c r="F513" s="20" t="s">
        <v>769</v>
      </c>
      <c r="G513" s="20">
        <v>125</v>
      </c>
      <c r="H513" s="23">
        <f>[6]刘旭楠!$I$7</f>
        <v>75.400000000000006</v>
      </c>
      <c r="I513" s="23">
        <f>G513*0.25+H513*0.5</f>
        <v>68.95</v>
      </c>
      <c r="J513" s="13">
        <v>81.12</v>
      </c>
      <c r="K513" s="13" t="s">
        <v>1384</v>
      </c>
      <c r="L513" s="13"/>
      <c r="M513" s="13"/>
    </row>
    <row r="514" spans="1:13" ht="31.5" customHeight="1" x14ac:dyDescent="0.15">
      <c r="A514" s="13">
        <v>512</v>
      </c>
      <c r="B514" s="19" t="s">
        <v>135</v>
      </c>
      <c r="C514" s="16" t="s">
        <v>178</v>
      </c>
      <c r="D514" s="16" t="s">
        <v>256</v>
      </c>
      <c r="E514" s="25" t="s">
        <v>1031</v>
      </c>
      <c r="F514" s="20" t="s">
        <v>770</v>
      </c>
      <c r="G514" s="20">
        <v>121</v>
      </c>
      <c r="H514" s="23" t="s">
        <v>1406</v>
      </c>
      <c r="I514" s="23">
        <f>G514*0.25</f>
        <v>30.25</v>
      </c>
      <c r="J514" s="13">
        <v>81.12</v>
      </c>
      <c r="K514" s="13"/>
      <c r="L514" s="13"/>
      <c r="M514" s="13"/>
    </row>
    <row r="515" spans="1:13" ht="31.5" customHeight="1" x14ac:dyDescent="0.15">
      <c r="A515" s="13">
        <v>513</v>
      </c>
      <c r="B515" s="19" t="s">
        <v>135</v>
      </c>
      <c r="C515" s="16" t="s">
        <v>178</v>
      </c>
      <c r="D515" s="16" t="s">
        <v>256</v>
      </c>
      <c r="E515" s="25" t="s">
        <v>1032</v>
      </c>
      <c r="F515" s="20" t="s">
        <v>771</v>
      </c>
      <c r="G515" s="20">
        <v>120.5</v>
      </c>
      <c r="H515" s="23">
        <f>[6]姜岳!$I$7</f>
        <v>90</v>
      </c>
      <c r="I515" s="23">
        <f>G515*0.25+H515*0.5</f>
        <v>75.125</v>
      </c>
      <c r="J515" s="13">
        <v>81.12</v>
      </c>
      <c r="K515" s="13"/>
      <c r="L515" s="13">
        <v>1</v>
      </c>
      <c r="M515" s="13" t="s">
        <v>1384</v>
      </c>
    </row>
    <row r="516" spans="1:13" ht="31.5" customHeight="1" x14ac:dyDescent="0.15">
      <c r="A516" s="13">
        <v>514</v>
      </c>
      <c r="B516" s="15" t="s">
        <v>136</v>
      </c>
      <c r="C516" s="16" t="s">
        <v>179</v>
      </c>
      <c r="D516" s="17" t="s">
        <v>257</v>
      </c>
      <c r="E516" s="30" t="s">
        <v>966</v>
      </c>
      <c r="F516" s="18" t="s">
        <v>772</v>
      </c>
      <c r="G516" s="18">
        <v>131.75</v>
      </c>
      <c r="H516" s="23">
        <f>[4]张瑜!$I$7</f>
        <v>76.599999999999994</v>
      </c>
      <c r="I516" s="23">
        <f>G516*0.25+H516*0.5</f>
        <v>71.237499999999997</v>
      </c>
      <c r="J516" s="13">
        <v>79.819999999999993</v>
      </c>
      <c r="K516" s="13" t="s">
        <v>1384</v>
      </c>
      <c r="L516" s="13"/>
      <c r="M516" s="13"/>
    </row>
    <row r="517" spans="1:13" ht="31.5" customHeight="1" x14ac:dyDescent="0.15">
      <c r="A517" s="13">
        <v>515</v>
      </c>
      <c r="B517" s="19" t="s">
        <v>136</v>
      </c>
      <c r="C517" s="16" t="s">
        <v>179</v>
      </c>
      <c r="D517" s="16" t="s">
        <v>257</v>
      </c>
      <c r="E517" s="25" t="s">
        <v>967</v>
      </c>
      <c r="F517" s="20" t="s">
        <v>773</v>
      </c>
      <c r="G517" s="20">
        <v>133.75</v>
      </c>
      <c r="H517" s="23">
        <f>[4]陈琳子!$I$7</f>
        <v>76.400000000000006</v>
      </c>
      <c r="I517" s="23">
        <f>G517*0.25+H517*0.5</f>
        <v>71.637500000000003</v>
      </c>
      <c r="J517" s="13">
        <v>79.819999999999993</v>
      </c>
      <c r="K517" s="13" t="s">
        <v>1384</v>
      </c>
      <c r="L517" s="13"/>
      <c r="M517" s="13"/>
    </row>
    <row r="518" spans="1:13" ht="31.5" customHeight="1" x14ac:dyDescent="0.15">
      <c r="A518" s="13">
        <v>516</v>
      </c>
      <c r="B518" s="10" t="s">
        <v>774</v>
      </c>
      <c r="C518" s="9" t="s">
        <v>775</v>
      </c>
      <c r="D518" s="11" t="s">
        <v>777</v>
      </c>
      <c r="E518" s="30" t="s">
        <v>1111</v>
      </c>
      <c r="F518" s="12" t="s">
        <v>778</v>
      </c>
      <c r="G518" s="12">
        <v>151.5</v>
      </c>
      <c r="H518" s="23" t="s">
        <v>1406</v>
      </c>
      <c r="I518" s="23">
        <f>G518*0.25</f>
        <v>37.875</v>
      </c>
      <c r="J518" s="13">
        <v>77.37</v>
      </c>
      <c r="K518" s="13"/>
      <c r="L518" s="13"/>
      <c r="M518" s="13"/>
    </row>
    <row r="519" spans="1:13" ht="31.5" customHeight="1" x14ac:dyDescent="0.15">
      <c r="A519" s="13">
        <v>517</v>
      </c>
      <c r="B519" s="10" t="s">
        <v>774</v>
      </c>
      <c r="C519" s="9" t="s">
        <v>775</v>
      </c>
      <c r="D519" s="11" t="s">
        <v>777</v>
      </c>
      <c r="E519" s="30" t="s">
        <v>1112</v>
      </c>
      <c r="F519" s="12" t="s">
        <v>779</v>
      </c>
      <c r="G519" s="12">
        <v>158.75</v>
      </c>
      <c r="H519" s="23" t="s">
        <v>1406</v>
      </c>
      <c r="I519" s="23">
        <f>G519*0.25</f>
        <v>39.6875</v>
      </c>
      <c r="J519" s="13">
        <v>77.37</v>
      </c>
      <c r="K519" s="13"/>
      <c r="L519" s="13"/>
      <c r="M519" s="13"/>
    </row>
    <row r="520" spans="1:13" ht="31.5" customHeight="1" x14ac:dyDescent="0.15">
      <c r="A520" s="13">
        <v>518</v>
      </c>
      <c r="B520" s="10" t="s">
        <v>774</v>
      </c>
      <c r="C520" s="9" t="s">
        <v>775</v>
      </c>
      <c r="D520" s="11" t="s">
        <v>777</v>
      </c>
      <c r="E520" s="30" t="s">
        <v>1113</v>
      </c>
      <c r="F520" s="12" t="s">
        <v>780</v>
      </c>
      <c r="G520" s="12">
        <v>141.5</v>
      </c>
      <c r="H520" s="23">
        <f>[45]颜培洁!$I$7</f>
        <v>85.4</v>
      </c>
      <c r="I520" s="23">
        <f>G520*0.25+H520*0.5</f>
        <v>78.075000000000003</v>
      </c>
      <c r="J520" s="13">
        <v>77.37</v>
      </c>
      <c r="K520" s="13"/>
      <c r="L520" s="13">
        <v>13</v>
      </c>
      <c r="M520" s="13" t="s">
        <v>1404</v>
      </c>
    </row>
    <row r="521" spans="1:13" ht="31.5" customHeight="1" x14ac:dyDescent="0.15">
      <c r="A521" s="13">
        <v>519</v>
      </c>
      <c r="B521" s="10" t="s">
        <v>774</v>
      </c>
      <c r="C521" s="9" t="s">
        <v>775</v>
      </c>
      <c r="D521" s="11" t="s">
        <v>777</v>
      </c>
      <c r="E521" s="30" t="s">
        <v>1114</v>
      </c>
      <c r="F521" s="12" t="s">
        <v>781</v>
      </c>
      <c r="G521" s="12">
        <v>155</v>
      </c>
      <c r="H521" s="23">
        <f>[45]刘天聪!$I$7</f>
        <v>72</v>
      </c>
      <c r="I521" s="23">
        <f>G521*0.25+H521*0.5</f>
        <v>74.75</v>
      </c>
      <c r="J521" s="13">
        <v>77.37</v>
      </c>
      <c r="K521" s="13" t="s">
        <v>1387</v>
      </c>
      <c r="L521" s="13"/>
      <c r="M521" s="13"/>
    </row>
    <row r="522" spans="1:13" ht="31.5" customHeight="1" x14ac:dyDescent="0.15">
      <c r="A522" s="13">
        <v>520</v>
      </c>
      <c r="B522" s="10" t="s">
        <v>774</v>
      </c>
      <c r="C522" s="9" t="s">
        <v>775</v>
      </c>
      <c r="D522" s="11" t="s">
        <v>777</v>
      </c>
      <c r="E522" s="30" t="s">
        <v>1115</v>
      </c>
      <c r="F522" s="12" t="s">
        <v>782</v>
      </c>
      <c r="G522" s="12">
        <v>146.5</v>
      </c>
      <c r="H522" s="23">
        <f>[45]唐晓博!$I$7</f>
        <v>85.200000000000017</v>
      </c>
      <c r="I522" s="23">
        <f>G522*0.25+H522*0.5</f>
        <v>79.225000000000009</v>
      </c>
      <c r="J522" s="13">
        <v>77.37</v>
      </c>
      <c r="K522" s="13"/>
      <c r="L522" s="13">
        <v>8</v>
      </c>
      <c r="M522" s="13" t="s">
        <v>1404</v>
      </c>
    </row>
    <row r="523" spans="1:13" ht="31.5" customHeight="1" x14ac:dyDescent="0.15">
      <c r="A523" s="13">
        <v>521</v>
      </c>
      <c r="B523" s="10" t="s">
        <v>774</v>
      </c>
      <c r="C523" s="9" t="s">
        <v>775</v>
      </c>
      <c r="D523" s="11" t="s">
        <v>777</v>
      </c>
      <c r="E523" s="30" t="s">
        <v>1116</v>
      </c>
      <c r="F523" s="12" t="s">
        <v>783</v>
      </c>
      <c r="G523" s="12">
        <v>141</v>
      </c>
      <c r="H523" s="23">
        <f>[45]于晏如!$I$7</f>
        <v>66.2</v>
      </c>
      <c r="I523" s="23">
        <f>G523*0.25+H523*0.5</f>
        <v>68.349999999999994</v>
      </c>
      <c r="J523" s="13">
        <v>77.37</v>
      </c>
      <c r="K523" s="13" t="s">
        <v>1386</v>
      </c>
      <c r="L523" s="13"/>
      <c r="M523" s="13"/>
    </row>
    <row r="524" spans="1:13" ht="31.5" customHeight="1" x14ac:dyDescent="0.15">
      <c r="A524" s="13">
        <v>522</v>
      </c>
      <c r="B524" s="10" t="s">
        <v>774</v>
      </c>
      <c r="C524" s="9" t="s">
        <v>775</v>
      </c>
      <c r="D524" s="11" t="s">
        <v>777</v>
      </c>
      <c r="E524" s="30" t="s">
        <v>1117</v>
      </c>
      <c r="F524" s="12" t="s">
        <v>784</v>
      </c>
      <c r="G524" s="12">
        <v>143.5</v>
      </c>
      <c r="H524" s="23">
        <f>[45]韩慧琴!$I$7</f>
        <v>75.2</v>
      </c>
      <c r="I524" s="23">
        <f>G524*0.25+H524*0.5</f>
        <v>73.474999999999994</v>
      </c>
      <c r="J524" s="13">
        <v>77.37</v>
      </c>
      <c r="K524" s="13" t="s">
        <v>1386</v>
      </c>
      <c r="L524" s="13"/>
      <c r="M524" s="13"/>
    </row>
    <row r="525" spans="1:13" ht="31.5" customHeight="1" x14ac:dyDescent="0.15">
      <c r="A525" s="13">
        <v>523</v>
      </c>
      <c r="B525" s="10" t="s">
        <v>774</v>
      </c>
      <c r="C525" s="9" t="s">
        <v>775</v>
      </c>
      <c r="D525" s="11" t="s">
        <v>777</v>
      </c>
      <c r="E525" s="30" t="s">
        <v>1118</v>
      </c>
      <c r="F525" s="12" t="s">
        <v>785</v>
      </c>
      <c r="G525" s="12">
        <v>145</v>
      </c>
      <c r="H525" s="23">
        <f>[45]袁义杭!$I$7</f>
        <v>80.2</v>
      </c>
      <c r="I525" s="23">
        <f>G525*0.25+H525*0.5</f>
        <v>76.349999999999994</v>
      </c>
      <c r="J525" s="13">
        <v>77.37</v>
      </c>
      <c r="K525" s="13"/>
      <c r="L525" s="13">
        <v>19</v>
      </c>
      <c r="M525" s="13"/>
    </row>
    <row r="526" spans="1:13" ht="31.5" customHeight="1" x14ac:dyDescent="0.15">
      <c r="A526" s="13">
        <v>524</v>
      </c>
      <c r="B526" s="10" t="s">
        <v>774</v>
      </c>
      <c r="C526" s="9" t="s">
        <v>775</v>
      </c>
      <c r="D526" s="11" t="s">
        <v>777</v>
      </c>
      <c r="E526" s="30" t="s">
        <v>1119</v>
      </c>
      <c r="F526" s="12" t="s">
        <v>786</v>
      </c>
      <c r="G526" s="12">
        <v>141</v>
      </c>
      <c r="H526" s="23">
        <f>[45]董彦彤!$I$7</f>
        <v>77.400000000000006</v>
      </c>
      <c r="I526" s="23">
        <f>G526*0.25+H526*0.5</f>
        <v>73.95</v>
      </c>
      <c r="J526" s="13">
        <v>77.37</v>
      </c>
      <c r="K526" s="13"/>
      <c r="L526" s="13">
        <v>20</v>
      </c>
      <c r="M526" s="13"/>
    </row>
    <row r="527" spans="1:13" ht="31.5" customHeight="1" x14ac:dyDescent="0.15">
      <c r="A527" s="13">
        <v>525</v>
      </c>
      <c r="B527" s="10" t="s">
        <v>774</v>
      </c>
      <c r="C527" s="9" t="s">
        <v>775</v>
      </c>
      <c r="D527" s="11" t="s">
        <v>777</v>
      </c>
      <c r="E527" s="30" t="s">
        <v>1120</v>
      </c>
      <c r="F527" s="12" t="s">
        <v>787</v>
      </c>
      <c r="G527" s="12">
        <v>146</v>
      </c>
      <c r="H527" s="23" t="s">
        <v>1410</v>
      </c>
      <c r="I527" s="23">
        <f>G527*0.25</f>
        <v>36.5</v>
      </c>
      <c r="J527" s="13">
        <v>77.37</v>
      </c>
      <c r="K527" s="13"/>
      <c r="L527" s="13"/>
      <c r="M527" s="13"/>
    </row>
    <row r="528" spans="1:13" ht="31.5" customHeight="1" x14ac:dyDescent="0.15">
      <c r="A528" s="13">
        <v>526</v>
      </c>
      <c r="B528" s="10" t="s">
        <v>774</v>
      </c>
      <c r="C528" s="9" t="s">
        <v>775</v>
      </c>
      <c r="D528" s="11" t="s">
        <v>777</v>
      </c>
      <c r="E528" s="30" t="s">
        <v>1176</v>
      </c>
      <c r="F528" s="12" t="s">
        <v>788</v>
      </c>
      <c r="G528" s="12">
        <v>144.75</v>
      </c>
      <c r="H528" s="23">
        <f>[46]杜婧敏!$I$7</f>
        <v>72.999999999999986</v>
      </c>
      <c r="I528" s="23">
        <f>G528*0.25+H528*0.5</f>
        <v>72.6875</v>
      </c>
      <c r="J528" s="13">
        <v>77.75</v>
      </c>
      <c r="K528" s="13" t="s">
        <v>1380</v>
      </c>
      <c r="L528" s="13"/>
      <c r="M528" s="13"/>
    </row>
    <row r="529" spans="1:13" ht="31.5" customHeight="1" x14ac:dyDescent="0.15">
      <c r="A529" s="13">
        <v>527</v>
      </c>
      <c r="B529" s="10" t="s">
        <v>774</v>
      </c>
      <c r="C529" s="9" t="s">
        <v>775</v>
      </c>
      <c r="D529" s="11" t="s">
        <v>777</v>
      </c>
      <c r="E529" s="30" t="s">
        <v>1177</v>
      </c>
      <c r="F529" s="12" t="s">
        <v>789</v>
      </c>
      <c r="G529" s="12">
        <v>145.75</v>
      </c>
      <c r="H529" s="23">
        <f>[46]陈立星!$I$7</f>
        <v>80</v>
      </c>
      <c r="I529" s="23">
        <f>G529*0.25+H529*0.5</f>
        <v>76.4375</v>
      </c>
      <c r="J529" s="13">
        <v>77.75</v>
      </c>
      <c r="K529" s="13"/>
      <c r="L529" s="13">
        <v>18</v>
      </c>
      <c r="M529" s="13"/>
    </row>
    <row r="530" spans="1:13" ht="31.5" customHeight="1" x14ac:dyDescent="0.15">
      <c r="A530" s="13">
        <v>528</v>
      </c>
      <c r="B530" s="10" t="s">
        <v>776</v>
      </c>
      <c r="C530" s="9" t="s">
        <v>775</v>
      </c>
      <c r="D530" s="11" t="s">
        <v>777</v>
      </c>
      <c r="E530" s="30" t="s">
        <v>1178</v>
      </c>
      <c r="F530" s="12" t="s">
        <v>790</v>
      </c>
      <c r="G530" s="12">
        <v>148.25</v>
      </c>
      <c r="H530" s="23">
        <f>[46]朱曌星!$I$7</f>
        <v>69.8</v>
      </c>
      <c r="I530" s="23">
        <f>G530*0.25+H530*0.5</f>
        <v>71.962500000000006</v>
      </c>
      <c r="J530" s="13">
        <v>77.75</v>
      </c>
      <c r="K530" s="13" t="s">
        <v>1380</v>
      </c>
      <c r="L530" s="13"/>
      <c r="M530" s="13"/>
    </row>
    <row r="531" spans="1:13" ht="31.5" customHeight="1" x14ac:dyDescent="0.15">
      <c r="A531" s="13">
        <v>529</v>
      </c>
      <c r="B531" s="10" t="s">
        <v>774</v>
      </c>
      <c r="C531" s="9" t="s">
        <v>775</v>
      </c>
      <c r="D531" s="11" t="s">
        <v>777</v>
      </c>
      <c r="E531" s="30" t="s">
        <v>1179</v>
      </c>
      <c r="F531" s="12" t="s">
        <v>791</v>
      </c>
      <c r="G531" s="12">
        <v>144.5</v>
      </c>
      <c r="H531" s="23">
        <f>[46]袁小歆!$I$7</f>
        <v>81.400000000000006</v>
      </c>
      <c r="I531" s="23">
        <f>G531*0.25+H531*0.5</f>
        <v>76.825000000000003</v>
      </c>
      <c r="J531" s="13">
        <v>77.75</v>
      </c>
      <c r="K531" s="13"/>
      <c r="L531" s="13">
        <v>17</v>
      </c>
      <c r="M531" s="13"/>
    </row>
    <row r="532" spans="1:13" ht="31.5" customHeight="1" x14ac:dyDescent="0.15">
      <c r="A532" s="13">
        <v>530</v>
      </c>
      <c r="B532" s="10" t="s">
        <v>774</v>
      </c>
      <c r="C532" s="9" t="s">
        <v>775</v>
      </c>
      <c r="D532" s="11" t="s">
        <v>777</v>
      </c>
      <c r="E532" s="30" t="s">
        <v>1180</v>
      </c>
      <c r="F532" s="12" t="s">
        <v>792</v>
      </c>
      <c r="G532" s="12">
        <v>146.5</v>
      </c>
      <c r="H532" s="23">
        <f>[46]刘越!$I$7</f>
        <v>82.600000000000009</v>
      </c>
      <c r="I532" s="23">
        <f>G532*0.25+H532*0.5</f>
        <v>77.925000000000011</v>
      </c>
      <c r="J532" s="13">
        <v>77.75</v>
      </c>
      <c r="K532" s="13"/>
      <c r="L532" s="13">
        <v>14</v>
      </c>
      <c r="M532" s="13" t="s">
        <v>1407</v>
      </c>
    </row>
    <row r="533" spans="1:13" ht="31.5" customHeight="1" x14ac:dyDescent="0.15">
      <c r="A533" s="13">
        <v>531</v>
      </c>
      <c r="B533" s="10" t="s">
        <v>774</v>
      </c>
      <c r="C533" s="9" t="s">
        <v>775</v>
      </c>
      <c r="D533" s="11" t="s">
        <v>777</v>
      </c>
      <c r="E533" s="30" t="s">
        <v>1181</v>
      </c>
      <c r="F533" s="12" t="s">
        <v>793</v>
      </c>
      <c r="G533" s="12">
        <v>145.5</v>
      </c>
      <c r="H533" s="23" t="s">
        <v>1410</v>
      </c>
      <c r="I533" s="23">
        <f>G533*0.25</f>
        <v>36.375</v>
      </c>
      <c r="J533" s="13">
        <v>77.75</v>
      </c>
      <c r="K533" s="13"/>
      <c r="L533" s="13"/>
      <c r="M533" s="13"/>
    </row>
    <row r="534" spans="1:13" ht="31.5" customHeight="1" x14ac:dyDescent="0.15">
      <c r="A534" s="13">
        <v>532</v>
      </c>
      <c r="B534" s="10" t="s">
        <v>774</v>
      </c>
      <c r="C534" s="9" t="s">
        <v>775</v>
      </c>
      <c r="D534" s="11" t="s">
        <v>777</v>
      </c>
      <c r="E534" s="30" t="s">
        <v>1182</v>
      </c>
      <c r="F534" s="12" t="s">
        <v>794</v>
      </c>
      <c r="G534" s="12">
        <v>144.25</v>
      </c>
      <c r="H534" s="23">
        <f>[46]覃杰!$I$7</f>
        <v>73</v>
      </c>
      <c r="I534" s="23">
        <f>G534*0.25+H534*0.5</f>
        <v>72.5625</v>
      </c>
      <c r="J534" s="13">
        <v>77.75</v>
      </c>
      <c r="K534" s="13" t="s">
        <v>1380</v>
      </c>
      <c r="L534" s="13"/>
      <c r="M534" s="13"/>
    </row>
    <row r="535" spans="1:13" ht="31.5" customHeight="1" x14ac:dyDescent="0.15">
      <c r="A535" s="13">
        <v>533</v>
      </c>
      <c r="B535" s="10" t="s">
        <v>774</v>
      </c>
      <c r="C535" s="9" t="s">
        <v>775</v>
      </c>
      <c r="D535" s="11" t="s">
        <v>777</v>
      </c>
      <c r="E535" s="30" t="s">
        <v>1183</v>
      </c>
      <c r="F535" s="12" t="s">
        <v>795</v>
      </c>
      <c r="G535" s="12">
        <v>158.75</v>
      </c>
      <c r="H535" s="23">
        <f>[46]彭欣!$I$7</f>
        <v>83.800000000000011</v>
      </c>
      <c r="I535" s="23">
        <f>G535*0.25+H535*0.5</f>
        <v>81.587500000000006</v>
      </c>
      <c r="J535" s="13">
        <v>77.75</v>
      </c>
      <c r="K535" s="13"/>
      <c r="L535" s="13">
        <v>4</v>
      </c>
      <c r="M535" s="13" t="s">
        <v>1407</v>
      </c>
    </row>
    <row r="536" spans="1:13" ht="31.5" customHeight="1" x14ac:dyDescent="0.15">
      <c r="A536" s="13">
        <v>534</v>
      </c>
      <c r="B536" s="10" t="s">
        <v>774</v>
      </c>
      <c r="C536" s="9" t="s">
        <v>775</v>
      </c>
      <c r="D536" s="11" t="s">
        <v>777</v>
      </c>
      <c r="E536" s="30" t="s">
        <v>1184</v>
      </c>
      <c r="F536" s="12" t="s">
        <v>796</v>
      </c>
      <c r="G536" s="12">
        <v>146.75</v>
      </c>
      <c r="H536" s="23">
        <f>[46]刘晴!$I$7</f>
        <v>84.800000000000011</v>
      </c>
      <c r="I536" s="23">
        <f>G536*0.25+H536*0.5</f>
        <v>79.087500000000006</v>
      </c>
      <c r="J536" s="13">
        <v>77.75</v>
      </c>
      <c r="K536" s="13"/>
      <c r="L536" s="13">
        <v>9</v>
      </c>
      <c r="M536" s="13" t="s">
        <v>1407</v>
      </c>
    </row>
    <row r="537" spans="1:13" ht="31.5" customHeight="1" x14ac:dyDescent="0.15">
      <c r="A537" s="13">
        <v>535</v>
      </c>
      <c r="B537" s="10" t="s">
        <v>774</v>
      </c>
      <c r="C537" s="9" t="s">
        <v>775</v>
      </c>
      <c r="D537" s="11" t="s">
        <v>777</v>
      </c>
      <c r="E537" s="30" t="s">
        <v>1185</v>
      </c>
      <c r="F537" s="12" t="s">
        <v>797</v>
      </c>
      <c r="G537" s="12">
        <v>140</v>
      </c>
      <c r="H537" s="23">
        <f>[46]姚琨!$I$7</f>
        <v>72</v>
      </c>
      <c r="I537" s="23">
        <f>G537*0.25+H537*0.5</f>
        <v>71</v>
      </c>
      <c r="J537" s="13">
        <v>77.75</v>
      </c>
      <c r="K537" s="13" t="s">
        <v>1380</v>
      </c>
      <c r="L537" s="13"/>
      <c r="M537" s="13"/>
    </row>
    <row r="538" spans="1:13" ht="31.5" customHeight="1" x14ac:dyDescent="0.15">
      <c r="A538" s="13">
        <v>536</v>
      </c>
      <c r="B538" s="10" t="s">
        <v>774</v>
      </c>
      <c r="C538" s="9" t="s">
        <v>775</v>
      </c>
      <c r="D538" s="11" t="s">
        <v>777</v>
      </c>
      <c r="E538" s="30" t="s">
        <v>1186</v>
      </c>
      <c r="F538" s="12" t="s">
        <v>798</v>
      </c>
      <c r="G538" s="12">
        <v>154</v>
      </c>
      <c r="H538" s="23">
        <f>[46]谭景方!$I$7</f>
        <v>71.399999999999991</v>
      </c>
      <c r="I538" s="23">
        <f>G538*0.25+H538*0.5</f>
        <v>74.199999999999989</v>
      </c>
      <c r="J538" s="13">
        <v>77.75</v>
      </c>
      <c r="K538" s="13" t="s">
        <v>1380</v>
      </c>
      <c r="L538" s="13"/>
      <c r="M538" s="13"/>
    </row>
    <row r="539" spans="1:13" ht="31.5" customHeight="1" x14ac:dyDescent="0.15">
      <c r="A539" s="13">
        <v>537</v>
      </c>
      <c r="B539" s="10" t="s">
        <v>774</v>
      </c>
      <c r="C539" s="9" t="s">
        <v>775</v>
      </c>
      <c r="D539" s="11" t="s">
        <v>777</v>
      </c>
      <c r="E539" s="30" t="s">
        <v>1187</v>
      </c>
      <c r="F539" s="12" t="s">
        <v>799</v>
      </c>
      <c r="G539" s="12">
        <v>144.5</v>
      </c>
      <c r="H539" s="23">
        <f>[46]陈孟征!$I$7</f>
        <v>83.2</v>
      </c>
      <c r="I539" s="23">
        <f>G539*0.25+H539*0.5</f>
        <v>77.724999999999994</v>
      </c>
      <c r="J539" s="13">
        <v>77.75</v>
      </c>
      <c r="K539" s="13"/>
      <c r="L539" s="13">
        <v>15</v>
      </c>
      <c r="M539" s="13" t="s">
        <v>1404</v>
      </c>
    </row>
    <row r="540" spans="1:13" ht="31.5" customHeight="1" x14ac:dyDescent="0.15">
      <c r="A540" s="13">
        <v>538</v>
      </c>
      <c r="B540" s="10" t="s">
        <v>774</v>
      </c>
      <c r="C540" s="9" t="s">
        <v>775</v>
      </c>
      <c r="D540" s="11" t="s">
        <v>777</v>
      </c>
      <c r="E540" s="30" t="s">
        <v>1188</v>
      </c>
      <c r="F540" s="12" t="s">
        <v>800</v>
      </c>
      <c r="G540" s="12">
        <v>152.25</v>
      </c>
      <c r="H540" s="23">
        <f>[46]王珅!$I$7</f>
        <v>78.000000000000014</v>
      </c>
      <c r="I540" s="23">
        <f>G540*0.25+H540*0.5</f>
        <v>77.0625</v>
      </c>
      <c r="J540" s="13">
        <v>77.75</v>
      </c>
      <c r="K540" s="13"/>
      <c r="L540" s="13">
        <v>16</v>
      </c>
      <c r="M540" s="13"/>
    </row>
    <row r="541" spans="1:13" ht="31.5" customHeight="1" x14ac:dyDescent="0.15">
      <c r="A541" s="13">
        <v>539</v>
      </c>
      <c r="B541" s="10" t="s">
        <v>774</v>
      </c>
      <c r="C541" s="9" t="s">
        <v>775</v>
      </c>
      <c r="D541" s="11" t="s">
        <v>777</v>
      </c>
      <c r="E541" s="30" t="s">
        <v>1256</v>
      </c>
      <c r="F541" s="12" t="s">
        <v>801</v>
      </c>
      <c r="G541" s="12">
        <v>146.25</v>
      </c>
      <c r="H541" s="23">
        <f>[47]郭清杨!$I$7</f>
        <v>79.199999999999989</v>
      </c>
      <c r="I541" s="23">
        <f>G541*0.25+H541*0.5</f>
        <v>76.162499999999994</v>
      </c>
      <c r="J541" s="13">
        <v>81.44</v>
      </c>
      <c r="K541" s="13" t="s">
        <v>1380</v>
      </c>
      <c r="L541" s="13"/>
      <c r="M541" s="13"/>
    </row>
    <row r="542" spans="1:13" ht="31.5" customHeight="1" x14ac:dyDescent="0.15">
      <c r="A542" s="13">
        <v>540</v>
      </c>
      <c r="B542" s="10" t="s">
        <v>774</v>
      </c>
      <c r="C542" s="9" t="s">
        <v>775</v>
      </c>
      <c r="D542" s="11" t="s">
        <v>777</v>
      </c>
      <c r="E542" s="30" t="s">
        <v>1257</v>
      </c>
      <c r="F542" s="12" t="s">
        <v>802</v>
      </c>
      <c r="G542" s="12">
        <v>141</v>
      </c>
      <c r="H542" s="23">
        <f>[47]沈庆晓!$I$7</f>
        <v>88.6</v>
      </c>
      <c r="I542" s="23">
        <f>G542*0.25+H542*0.5</f>
        <v>79.55</v>
      </c>
      <c r="J542" s="13">
        <v>81.44</v>
      </c>
      <c r="K542" s="13"/>
      <c r="L542" s="13">
        <v>7</v>
      </c>
      <c r="M542" s="13" t="s">
        <v>1409</v>
      </c>
    </row>
    <row r="543" spans="1:13" ht="31.5" customHeight="1" x14ac:dyDescent="0.15">
      <c r="A543" s="13">
        <v>541</v>
      </c>
      <c r="B543" s="10" t="s">
        <v>774</v>
      </c>
      <c r="C543" s="9" t="s">
        <v>775</v>
      </c>
      <c r="D543" s="11" t="s">
        <v>777</v>
      </c>
      <c r="E543" s="30" t="s">
        <v>1258</v>
      </c>
      <c r="F543" s="12" t="s">
        <v>803</v>
      </c>
      <c r="G543" s="12">
        <v>141</v>
      </c>
      <c r="H543" s="23" t="s">
        <v>1405</v>
      </c>
      <c r="I543" s="23">
        <f>G543*0.25</f>
        <v>35.25</v>
      </c>
      <c r="J543" s="13">
        <v>81.44</v>
      </c>
      <c r="K543" s="13"/>
      <c r="L543" s="13"/>
      <c r="M543" s="13"/>
    </row>
    <row r="544" spans="1:13" ht="31.5" customHeight="1" x14ac:dyDescent="0.15">
      <c r="A544" s="13">
        <v>542</v>
      </c>
      <c r="B544" s="10" t="s">
        <v>774</v>
      </c>
      <c r="C544" s="9" t="s">
        <v>775</v>
      </c>
      <c r="D544" s="11" t="s">
        <v>777</v>
      </c>
      <c r="E544" s="30" t="s">
        <v>1259</v>
      </c>
      <c r="F544" s="12" t="s">
        <v>804</v>
      </c>
      <c r="G544" s="12">
        <v>148.25</v>
      </c>
      <c r="H544" s="23">
        <f>[47]王春蕾!$I$7</f>
        <v>75.2</v>
      </c>
      <c r="I544" s="23">
        <f>G544*0.25+H544*0.5</f>
        <v>74.662499999999994</v>
      </c>
      <c r="J544" s="13">
        <v>81.44</v>
      </c>
      <c r="K544" s="13" t="s">
        <v>1380</v>
      </c>
      <c r="L544" s="13"/>
      <c r="M544" s="13"/>
    </row>
    <row r="545" spans="1:13" ht="31.5" customHeight="1" x14ac:dyDescent="0.15">
      <c r="A545" s="13">
        <v>543</v>
      </c>
      <c r="B545" s="10" t="s">
        <v>774</v>
      </c>
      <c r="C545" s="9" t="s">
        <v>775</v>
      </c>
      <c r="D545" s="11" t="s">
        <v>777</v>
      </c>
      <c r="E545" s="30" t="s">
        <v>1260</v>
      </c>
      <c r="F545" s="12" t="s">
        <v>805</v>
      </c>
      <c r="G545" s="12">
        <v>149.5</v>
      </c>
      <c r="H545" s="23">
        <f>[47]赵佳祎!$I$7</f>
        <v>75.599999999999994</v>
      </c>
      <c r="I545" s="23">
        <f>G545*0.25+H545*0.5</f>
        <v>75.174999999999997</v>
      </c>
      <c r="J545" s="13">
        <v>81.44</v>
      </c>
      <c r="K545" s="13" t="s">
        <v>1380</v>
      </c>
      <c r="L545" s="13"/>
      <c r="M545" s="13"/>
    </row>
    <row r="546" spans="1:13" ht="31.5" customHeight="1" x14ac:dyDescent="0.15">
      <c r="A546" s="13">
        <v>544</v>
      </c>
      <c r="B546" s="10" t="s">
        <v>774</v>
      </c>
      <c r="C546" s="9" t="s">
        <v>775</v>
      </c>
      <c r="D546" s="11" t="s">
        <v>777</v>
      </c>
      <c r="E546" s="30" t="s">
        <v>1261</v>
      </c>
      <c r="F546" s="12" t="s">
        <v>806</v>
      </c>
      <c r="G546" s="12">
        <v>157.25</v>
      </c>
      <c r="H546" s="23">
        <f>[47]郭雅娟!$I$7</f>
        <v>79.2</v>
      </c>
      <c r="I546" s="23">
        <f>G546*0.25+H546*0.5</f>
        <v>78.912499999999994</v>
      </c>
      <c r="J546" s="13">
        <v>81.44</v>
      </c>
      <c r="K546" s="13" t="s">
        <v>1380</v>
      </c>
      <c r="L546" s="13"/>
      <c r="M546" s="13"/>
    </row>
    <row r="547" spans="1:13" ht="31.5" customHeight="1" x14ac:dyDescent="0.15">
      <c r="A547" s="13">
        <v>545</v>
      </c>
      <c r="B547" s="10" t="s">
        <v>774</v>
      </c>
      <c r="C547" s="9" t="s">
        <v>775</v>
      </c>
      <c r="D547" s="11" t="s">
        <v>777</v>
      </c>
      <c r="E547" s="30" t="s">
        <v>1262</v>
      </c>
      <c r="F547" s="12" t="s">
        <v>807</v>
      </c>
      <c r="G547" s="12">
        <v>146.5</v>
      </c>
      <c r="H547" s="23">
        <f>[47]贾春阳!$I$7</f>
        <v>78.600000000000009</v>
      </c>
      <c r="I547" s="23">
        <f>G547*0.25+H547*0.5</f>
        <v>75.925000000000011</v>
      </c>
      <c r="J547" s="13">
        <v>81.44</v>
      </c>
      <c r="K547" s="13" t="s">
        <v>1380</v>
      </c>
      <c r="L547" s="13"/>
      <c r="M547" s="13"/>
    </row>
    <row r="548" spans="1:13" ht="31.5" customHeight="1" x14ac:dyDescent="0.15">
      <c r="A548" s="13">
        <v>546</v>
      </c>
      <c r="B548" s="10" t="s">
        <v>774</v>
      </c>
      <c r="C548" s="9" t="s">
        <v>775</v>
      </c>
      <c r="D548" s="11" t="s">
        <v>777</v>
      </c>
      <c r="E548" s="30" t="s">
        <v>1263</v>
      </c>
      <c r="F548" s="12" t="s">
        <v>808</v>
      </c>
      <c r="G548" s="12">
        <v>145.75</v>
      </c>
      <c r="H548" s="23">
        <f>[47]许亚辉!$I$7</f>
        <v>91.2</v>
      </c>
      <c r="I548" s="23">
        <f>G548*0.25+H548*0.5</f>
        <v>82.037499999999994</v>
      </c>
      <c r="J548" s="13">
        <v>81.44</v>
      </c>
      <c r="K548" s="13"/>
      <c r="L548" s="13">
        <v>2</v>
      </c>
      <c r="M548" s="13" t="s">
        <v>1408</v>
      </c>
    </row>
    <row r="549" spans="1:13" ht="31.5" customHeight="1" x14ac:dyDescent="0.15">
      <c r="A549" s="13">
        <v>547</v>
      </c>
      <c r="B549" s="10" t="s">
        <v>774</v>
      </c>
      <c r="C549" s="9" t="s">
        <v>775</v>
      </c>
      <c r="D549" s="11" t="s">
        <v>777</v>
      </c>
      <c r="E549" s="30" t="s">
        <v>1264</v>
      </c>
      <c r="F549" s="12" t="s">
        <v>809</v>
      </c>
      <c r="G549" s="12">
        <v>147</v>
      </c>
      <c r="H549" s="23">
        <f>[47]张亚鑫!$I$7</f>
        <v>82.800000000000011</v>
      </c>
      <c r="I549" s="23">
        <f>G549*0.25+H549*0.5</f>
        <v>78.150000000000006</v>
      </c>
      <c r="J549" s="13">
        <v>81.44</v>
      </c>
      <c r="K549" s="13"/>
      <c r="L549" s="13">
        <v>11</v>
      </c>
      <c r="M549" s="13" t="s">
        <v>1408</v>
      </c>
    </row>
    <row r="550" spans="1:13" ht="31.5" customHeight="1" x14ac:dyDescent="0.15">
      <c r="A550" s="13">
        <v>548</v>
      </c>
      <c r="B550" s="10" t="s">
        <v>774</v>
      </c>
      <c r="C550" s="9" t="s">
        <v>775</v>
      </c>
      <c r="D550" s="11" t="s">
        <v>777</v>
      </c>
      <c r="E550" s="30" t="s">
        <v>1265</v>
      </c>
      <c r="F550" s="12" t="s">
        <v>810</v>
      </c>
      <c r="G550" s="12">
        <v>147.25</v>
      </c>
      <c r="H550" s="23">
        <f>[47]郑梓鑫!$I$7</f>
        <v>82.600000000000009</v>
      </c>
      <c r="I550" s="23">
        <f>G550*0.25+H550*0.5</f>
        <v>78.112500000000011</v>
      </c>
      <c r="J550" s="13">
        <v>81.44</v>
      </c>
      <c r="K550" s="13"/>
      <c r="L550" s="13">
        <v>12</v>
      </c>
      <c r="M550" s="13" t="s">
        <v>1408</v>
      </c>
    </row>
    <row r="551" spans="1:13" ht="31.5" customHeight="1" x14ac:dyDescent="0.15">
      <c r="A551" s="13">
        <v>549</v>
      </c>
      <c r="B551" s="10" t="s">
        <v>774</v>
      </c>
      <c r="C551" s="9" t="s">
        <v>775</v>
      </c>
      <c r="D551" s="11" t="s">
        <v>777</v>
      </c>
      <c r="E551" s="30" t="s">
        <v>1321</v>
      </c>
      <c r="F551" s="12" t="s">
        <v>811</v>
      </c>
      <c r="G551" s="12">
        <v>153</v>
      </c>
      <c r="H551" s="23">
        <f>[48]赵英洁!$I$7</f>
        <v>77.400000000000006</v>
      </c>
      <c r="I551" s="23">
        <f>G551*0.25+H551*0.5</f>
        <v>76.95</v>
      </c>
      <c r="J551" s="13">
        <v>80.930000000000007</v>
      </c>
      <c r="K551" s="13" t="s">
        <v>1386</v>
      </c>
      <c r="L551" s="13"/>
      <c r="M551" s="13"/>
    </row>
    <row r="552" spans="1:13" ht="31.5" customHeight="1" x14ac:dyDescent="0.15">
      <c r="A552" s="13">
        <v>550</v>
      </c>
      <c r="B552" s="10" t="s">
        <v>774</v>
      </c>
      <c r="C552" s="9" t="s">
        <v>775</v>
      </c>
      <c r="D552" s="11" t="s">
        <v>777</v>
      </c>
      <c r="E552" s="30" t="s">
        <v>1322</v>
      </c>
      <c r="F552" s="12" t="s">
        <v>812</v>
      </c>
      <c r="G552" s="12">
        <v>153</v>
      </c>
      <c r="H552" s="23">
        <f>[48]于雪洁!$I$7</f>
        <v>85.2</v>
      </c>
      <c r="I552" s="23">
        <f>G552*0.25+H552*0.5</f>
        <v>80.849999999999994</v>
      </c>
      <c r="J552" s="13">
        <v>80.930000000000007</v>
      </c>
      <c r="K552" s="13"/>
      <c r="L552" s="13">
        <v>5</v>
      </c>
      <c r="M552" s="13" t="s">
        <v>1408</v>
      </c>
    </row>
    <row r="553" spans="1:13" ht="31.5" customHeight="1" x14ac:dyDescent="0.15">
      <c r="A553" s="13">
        <v>551</v>
      </c>
      <c r="B553" s="10" t="s">
        <v>774</v>
      </c>
      <c r="C553" s="9" t="s">
        <v>775</v>
      </c>
      <c r="D553" s="11" t="s">
        <v>777</v>
      </c>
      <c r="E553" s="30" t="s">
        <v>1323</v>
      </c>
      <c r="F553" s="12" t="s">
        <v>813</v>
      </c>
      <c r="G553" s="12">
        <v>153.75</v>
      </c>
      <c r="H553" s="23" t="s">
        <v>1405</v>
      </c>
      <c r="I553" s="23">
        <f>G553*0.25</f>
        <v>38.4375</v>
      </c>
      <c r="J553" s="13">
        <v>80.930000000000007</v>
      </c>
      <c r="K553" s="13"/>
      <c r="L553" s="13"/>
      <c r="M553" s="13"/>
    </row>
    <row r="554" spans="1:13" ht="31.5" customHeight="1" x14ac:dyDescent="0.15">
      <c r="A554" s="13">
        <v>552</v>
      </c>
      <c r="B554" s="10" t="s">
        <v>774</v>
      </c>
      <c r="C554" s="9" t="s">
        <v>775</v>
      </c>
      <c r="D554" s="11" t="s">
        <v>777</v>
      </c>
      <c r="E554" s="30" t="s">
        <v>1324</v>
      </c>
      <c r="F554" s="12" t="s">
        <v>814</v>
      </c>
      <c r="G554" s="12">
        <v>139.25</v>
      </c>
      <c r="H554" s="23">
        <f>[48]王悦!$I$7</f>
        <v>75.2</v>
      </c>
      <c r="I554" s="23">
        <f>G554*0.25+H554*0.5</f>
        <v>72.412499999999994</v>
      </c>
      <c r="J554" s="13">
        <v>80.930000000000007</v>
      </c>
      <c r="K554" s="13" t="s">
        <v>1386</v>
      </c>
      <c r="L554" s="13"/>
      <c r="M554" s="13"/>
    </row>
    <row r="555" spans="1:13" ht="31.5" customHeight="1" x14ac:dyDescent="0.15">
      <c r="A555" s="13">
        <v>553</v>
      </c>
      <c r="B555" s="10" t="s">
        <v>774</v>
      </c>
      <c r="C555" s="9" t="s">
        <v>775</v>
      </c>
      <c r="D555" s="11" t="s">
        <v>777</v>
      </c>
      <c r="E555" s="30" t="s">
        <v>1325</v>
      </c>
      <c r="F555" s="12" t="s">
        <v>815</v>
      </c>
      <c r="G555" s="12">
        <v>141</v>
      </c>
      <c r="H555" s="23">
        <f>[48]王洗志!$I$7</f>
        <v>87.399999999999991</v>
      </c>
      <c r="I555" s="23">
        <f>G555*0.25+H555*0.5</f>
        <v>78.949999999999989</v>
      </c>
      <c r="J555" s="13">
        <v>80.930000000000007</v>
      </c>
      <c r="K555" s="13"/>
      <c r="L555" s="13">
        <v>10</v>
      </c>
      <c r="M555" s="13" t="s">
        <v>1409</v>
      </c>
    </row>
    <row r="556" spans="1:13" ht="31.5" customHeight="1" x14ac:dyDescent="0.15">
      <c r="A556" s="13">
        <v>554</v>
      </c>
      <c r="B556" s="10" t="s">
        <v>774</v>
      </c>
      <c r="C556" s="9" t="s">
        <v>775</v>
      </c>
      <c r="D556" s="11" t="s">
        <v>777</v>
      </c>
      <c r="E556" s="30" t="s">
        <v>1326</v>
      </c>
      <c r="F556" s="12" t="s">
        <v>816</v>
      </c>
      <c r="G556" s="12">
        <v>143</v>
      </c>
      <c r="H556" s="23">
        <f>[48]刘秀秀!$I$7</f>
        <v>76.2</v>
      </c>
      <c r="I556" s="23">
        <f>G556*0.25+H556*0.5</f>
        <v>73.849999999999994</v>
      </c>
      <c r="J556" s="13">
        <v>80.930000000000007</v>
      </c>
      <c r="K556" s="13" t="s">
        <v>1403</v>
      </c>
      <c r="L556" s="13"/>
      <c r="M556" s="13"/>
    </row>
    <row r="557" spans="1:13" ht="31.5" customHeight="1" x14ac:dyDescent="0.15">
      <c r="A557" s="13">
        <v>555</v>
      </c>
      <c r="B557" s="10" t="s">
        <v>774</v>
      </c>
      <c r="C557" s="9" t="s">
        <v>775</v>
      </c>
      <c r="D557" s="11" t="s">
        <v>777</v>
      </c>
      <c r="E557" s="30" t="s">
        <v>1327</v>
      </c>
      <c r="F557" s="12" t="s">
        <v>817</v>
      </c>
      <c r="G557" s="12">
        <v>148.75</v>
      </c>
      <c r="H557" s="23">
        <f>[48]孙倩璐!$I$7</f>
        <v>89.6</v>
      </c>
      <c r="I557" s="23">
        <f>G557*0.25+H557*0.5</f>
        <v>81.987499999999997</v>
      </c>
      <c r="J557" s="13">
        <v>80.930000000000007</v>
      </c>
      <c r="K557" s="13"/>
      <c r="L557" s="13">
        <v>3</v>
      </c>
      <c r="M557" s="13" t="s">
        <v>1407</v>
      </c>
    </row>
    <row r="558" spans="1:13" ht="31.5" customHeight="1" x14ac:dyDescent="0.15">
      <c r="A558" s="13">
        <v>556</v>
      </c>
      <c r="B558" s="10" t="s">
        <v>774</v>
      </c>
      <c r="C558" s="9" t="s">
        <v>775</v>
      </c>
      <c r="D558" s="11" t="s">
        <v>777</v>
      </c>
      <c r="E558" s="30" t="s">
        <v>1328</v>
      </c>
      <c r="F558" s="12" t="s">
        <v>818</v>
      </c>
      <c r="G558" s="12">
        <v>144.5</v>
      </c>
      <c r="H558" s="23">
        <f>[48]王冉!$I$7</f>
        <v>76.400000000000006</v>
      </c>
      <c r="I558" s="23">
        <f>G558*0.25+H558*0.5</f>
        <v>74.325000000000003</v>
      </c>
      <c r="J558" s="13">
        <v>80.930000000000007</v>
      </c>
      <c r="K558" s="13" t="s">
        <v>1386</v>
      </c>
      <c r="L558" s="13"/>
      <c r="M558" s="13"/>
    </row>
    <row r="559" spans="1:13" ht="31.5" customHeight="1" x14ac:dyDescent="0.15">
      <c r="A559" s="13">
        <v>557</v>
      </c>
      <c r="B559" s="10" t="s">
        <v>774</v>
      </c>
      <c r="C559" s="9" t="s">
        <v>775</v>
      </c>
      <c r="D559" s="11" t="s">
        <v>777</v>
      </c>
      <c r="E559" s="30" t="s">
        <v>1329</v>
      </c>
      <c r="F559" s="12" t="s">
        <v>819</v>
      </c>
      <c r="G559" s="12">
        <v>143.75</v>
      </c>
      <c r="H559" s="23">
        <f>[48]严玉林!$I$7</f>
        <v>76.600000000000009</v>
      </c>
      <c r="I559" s="23">
        <f>G559*0.25+H559*0.5</f>
        <v>74.237500000000011</v>
      </c>
      <c r="J559" s="13">
        <v>80.930000000000007</v>
      </c>
      <c r="K559" s="13" t="s">
        <v>1386</v>
      </c>
      <c r="L559" s="13"/>
      <c r="M559" s="13"/>
    </row>
    <row r="560" spans="1:13" ht="31.5" customHeight="1" x14ac:dyDescent="0.15">
      <c r="A560" s="13">
        <v>558</v>
      </c>
      <c r="B560" s="10" t="s">
        <v>774</v>
      </c>
      <c r="C560" s="9" t="s">
        <v>775</v>
      </c>
      <c r="D560" s="11" t="s">
        <v>777</v>
      </c>
      <c r="E560" s="30" t="s">
        <v>1330</v>
      </c>
      <c r="F560" s="12" t="s">
        <v>820</v>
      </c>
      <c r="G560" s="12">
        <v>145</v>
      </c>
      <c r="H560" s="23">
        <f>[48]田莉!$I$7</f>
        <v>73.799999999999983</v>
      </c>
      <c r="I560" s="23">
        <f>G560*0.25+H560*0.5</f>
        <v>73.149999999999991</v>
      </c>
      <c r="J560" s="13">
        <v>80.930000000000007</v>
      </c>
      <c r="K560" s="13" t="s">
        <v>1402</v>
      </c>
      <c r="L560" s="13"/>
      <c r="M560" s="13"/>
    </row>
    <row r="561" spans="1:13" ht="31.5" customHeight="1" x14ac:dyDescent="0.15">
      <c r="A561" s="13">
        <v>559</v>
      </c>
      <c r="B561" s="10" t="s">
        <v>774</v>
      </c>
      <c r="C561" s="9" t="s">
        <v>775</v>
      </c>
      <c r="D561" s="11" t="s">
        <v>777</v>
      </c>
      <c r="E561" s="30" t="s">
        <v>1331</v>
      </c>
      <c r="F561" s="12" t="s">
        <v>821</v>
      </c>
      <c r="G561" s="12">
        <v>154.25</v>
      </c>
      <c r="H561" s="23">
        <f>[48]乔晨阳!$I$7</f>
        <v>87.399999999999991</v>
      </c>
      <c r="I561" s="23">
        <f>G561*0.25+H561*0.5</f>
        <v>82.262499999999989</v>
      </c>
      <c r="J561" s="13">
        <v>80.930000000000007</v>
      </c>
      <c r="K561" s="13"/>
      <c r="L561" s="13">
        <v>1</v>
      </c>
      <c r="M561" s="13" t="s">
        <v>1408</v>
      </c>
    </row>
    <row r="562" spans="1:13" ht="31.5" customHeight="1" x14ac:dyDescent="0.15">
      <c r="A562" s="13">
        <v>560</v>
      </c>
      <c r="B562" s="10" t="s">
        <v>774</v>
      </c>
      <c r="C562" s="9" t="s">
        <v>775</v>
      </c>
      <c r="D562" s="11" t="s">
        <v>777</v>
      </c>
      <c r="E562" s="30" t="s">
        <v>1332</v>
      </c>
      <c r="F562" s="12" t="s">
        <v>822</v>
      </c>
      <c r="G562" s="12">
        <v>148.25</v>
      </c>
      <c r="H562" s="23">
        <f>[48]石兰香!$I$7</f>
        <v>85</v>
      </c>
      <c r="I562" s="23">
        <f>G562*0.25+H562*0.5</f>
        <v>79.5625</v>
      </c>
      <c r="J562" s="13">
        <v>80.930000000000007</v>
      </c>
      <c r="K562" s="13"/>
      <c r="L562" s="13">
        <v>6</v>
      </c>
      <c r="M562" s="13" t="s">
        <v>1404</v>
      </c>
    </row>
    <row r="563" spans="1:13" x14ac:dyDescent="0.15">
      <c r="J563" s="27"/>
    </row>
  </sheetData>
  <autoFilter ref="A2:M562"/>
  <mergeCells count="1">
    <mergeCell ref="A1:M1"/>
  </mergeCells>
  <phoneticPr fontId="2" type="noConversion"/>
  <pageMargins left="0.32" right="0.27" top="0.5" bottom="0.43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2018-03-13T02:53:07Z</dcterms:modified>
</cp:coreProperties>
</file>