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2260" windowHeight="12645" activeTab="1"/>
  </bookViews>
  <sheets>
    <sheet name="选调教师" sheetId="1" r:id="rId1"/>
    <sheet name="回籍教师" sheetId="2" r:id="rId2"/>
  </sheets>
  <calcPr calcId="162913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D24" i="2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<sst xmlns="http://schemas.openxmlformats.org/spreadsheetml/2006/main" count="54" uniqueCount="51">
  <si>
    <t>岗位代码</t>
    <phoneticPr fontId="2" type="noConversion"/>
  </si>
  <si>
    <t>准考证</t>
    <phoneticPr fontId="2" type="noConversion"/>
  </si>
  <si>
    <t>教育基础知识</t>
  </si>
  <si>
    <t>学科专业知识</t>
  </si>
  <si>
    <t>姓名</t>
    <phoneticPr fontId="2" type="noConversion"/>
  </si>
  <si>
    <t>身份证</t>
    <phoneticPr fontId="2" type="noConversion"/>
  </si>
  <si>
    <t>2001-语文</t>
  </si>
  <si>
    <t>李朋飞</t>
  </si>
  <si>
    <t>2010-物理</t>
  </si>
  <si>
    <t>韩云飞</t>
  </si>
  <si>
    <t>2011-化学</t>
  </si>
  <si>
    <t>杨礼</t>
  </si>
  <si>
    <t>3001-语文</t>
  </si>
  <si>
    <t>邢支部</t>
  </si>
  <si>
    <t>张曼</t>
  </si>
  <si>
    <t>夏雪雯</t>
  </si>
  <si>
    <t>3002-数学</t>
  </si>
  <si>
    <t>韩露</t>
  </si>
  <si>
    <t>5001-语文</t>
  </si>
  <si>
    <t>陈琛</t>
  </si>
  <si>
    <t>5002-数学</t>
  </si>
  <si>
    <t>刘成</t>
  </si>
  <si>
    <t>准考证号</t>
    <phoneticPr fontId="2" type="noConversion"/>
  </si>
  <si>
    <t>姓名</t>
    <phoneticPr fontId="2" type="noConversion"/>
  </si>
  <si>
    <t>身份证</t>
    <phoneticPr fontId="2" type="noConversion"/>
  </si>
  <si>
    <t>张宁</t>
  </si>
  <si>
    <t>杨见</t>
  </si>
  <si>
    <t>谭静静</t>
  </si>
  <si>
    <t>孙晓瑞</t>
  </si>
  <si>
    <t>范珊珊</t>
  </si>
  <si>
    <t>李杨</t>
  </si>
  <si>
    <t>李兴</t>
  </si>
  <si>
    <t>田静斐</t>
  </si>
  <si>
    <t>杨方方</t>
  </si>
  <si>
    <t>刘娜娜</t>
  </si>
  <si>
    <t>凡利伟</t>
  </si>
  <si>
    <t>赵义魁</t>
  </si>
  <si>
    <t>李盼盼</t>
  </si>
  <si>
    <t>张鹤群</t>
  </si>
  <si>
    <t>宋峻</t>
  </si>
  <si>
    <t>周丽英</t>
  </si>
  <si>
    <t>叶萌</t>
  </si>
  <si>
    <t>蔡雪丽</t>
  </si>
  <si>
    <t>丁鹏飞</t>
  </si>
  <si>
    <t>余涛</t>
  </si>
  <si>
    <t>赵亚芝</t>
  </si>
  <si>
    <t>唐允</t>
  </si>
  <si>
    <t>最终成绩</t>
    <phoneticPr fontId="2" type="noConversion"/>
  </si>
  <si>
    <t>备注</t>
    <phoneticPr fontId="1" type="noConversion"/>
  </si>
  <si>
    <t xml:space="preserve"> 2018年颍泉区公开选调在编在岗优秀教师递补人员名单</t>
    <phoneticPr fontId="1" type="noConversion"/>
  </si>
  <si>
    <t>2018.年颍泉区公开引进区外颍泉籍在编在岗教师递补人员名单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</si>
</sst>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</font>
    <font>
      <sz val="9"/>
      <name val="等线"/>
      <charset val="134"/>
    </font>
    <font>
      <sz val="9"/>
      <name val="宋体"/>
      <charset val="134"/>
    </font>
    <font>
      <sz val="11"/>
      <name val="等线"/>
      <charset val="134"/>
    </font>
    <font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sqref="A1:F1"/>
    </sheetView>
  </sheetViews>
  <sheetFormatPr defaultRowHeight="14.25"/>
  <cols>
    <col min="1" max="1" width="12" customWidth="1"/>
    <col min="2" max="2" width="14.875" customWidth="1"/>
    <col min="7" max="7" width="22.25" hidden="1" customWidth="1"/>
  </cols>
  <sheetData>
    <row r="1" spans="1:9" ht="46.5" customHeight="1">
      <c r="A1" s="8" t="s">
        <v>49</v>
      </c>
      <c r="B1" s="8"/>
      <c r="C1" s="8"/>
      <c r="D1" s="8"/>
      <c r="E1" s="8"/>
      <c r="F1" s="8"/>
    </row>
    <row r="2" spans="1:9" ht="28.5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" t="s">
        <v>47</v>
      </c>
      <c r="G2" s="1" t="s">
        <v>5</v>
      </c>
    </row>
    <row r="3" spans="1:9" s="3" customFormat="1">
      <c r="A3" s="2" t="s">
        <v>6</v>
      </c>
      <c r="B3" s="2">
        <v>18200100119</v>
      </c>
      <c r="C3" s="2" t="s">
        <v>7</v>
      </c>
      <c r="D3" s="2">
        <v>76</v>
      </c>
      <c r="E3" s="2">
        <v>80</v>
      </c>
      <c r="F3" s="7">
        <v>78.400000000000006</v>
      </c>
      <c r="G3" s="2" t="str">
        <f>"341221198706183119"</f>
        <v>341221198706183119</v>
      </c>
      <c r="H3"/>
      <c r="I3"/>
    </row>
    <row r="4" spans="1:9" s="3" customFormat="1">
      <c r="A4" s="2" t="s">
        <v>8</v>
      </c>
      <c r="B4" s="2">
        <v>18201000712</v>
      </c>
      <c r="C4" s="2" t="s">
        <v>9</v>
      </c>
      <c r="D4" s="2">
        <v>51</v>
      </c>
      <c r="E4" s="2">
        <v>84</v>
      </c>
      <c r="F4" s="7">
        <v>70.8</v>
      </c>
      <c r="G4" s="2" t="str">
        <f>"341222198210012099"</f>
        <v>341222198210012099</v>
      </c>
      <c r="H4"/>
      <c r="I4"/>
    </row>
    <row r="5" spans="1:9" s="3" customFormat="1">
      <c r="A5" s="2" t="s">
        <v>10</v>
      </c>
      <c r="B5" s="2">
        <v>18201100329</v>
      </c>
      <c r="C5" s="2" t="s">
        <v>11</v>
      </c>
      <c r="D5" s="2">
        <v>58</v>
      </c>
      <c r="E5" s="2">
        <v>95</v>
      </c>
      <c r="F5" s="7">
        <v>80.2</v>
      </c>
      <c r="G5" s="2" t="str">
        <f>"341225198510187228"</f>
        <v>341225198510187228</v>
      </c>
      <c r="H5"/>
      <c r="I5"/>
    </row>
    <row r="6" spans="1:9" s="3" customFormat="1">
      <c r="A6" s="2" t="s">
        <v>12</v>
      </c>
      <c r="B6" s="2">
        <v>18300100210</v>
      </c>
      <c r="C6" s="2" t="s">
        <v>13</v>
      </c>
      <c r="D6" s="2">
        <v>67</v>
      </c>
      <c r="E6" s="2">
        <v>74</v>
      </c>
      <c r="F6" s="7">
        <v>71.2</v>
      </c>
      <c r="G6" s="2" t="str">
        <f>"341221198311105474"</f>
        <v>341221198311105474</v>
      </c>
      <c r="H6"/>
      <c r="I6"/>
    </row>
    <row r="7" spans="1:9" s="3" customFormat="1">
      <c r="A7" s="2" t="s">
        <v>12</v>
      </c>
      <c r="B7" s="2">
        <v>18300100223</v>
      </c>
      <c r="C7" s="2" t="s">
        <v>14</v>
      </c>
      <c r="D7" s="2">
        <v>58</v>
      </c>
      <c r="E7" s="2">
        <v>80</v>
      </c>
      <c r="F7" s="7">
        <v>71.2</v>
      </c>
      <c r="G7" s="2" t="str">
        <f>"341225199110093868"</f>
        <v>341225199110093868</v>
      </c>
      <c r="H7"/>
      <c r="I7"/>
    </row>
    <row r="8" spans="1:9" s="3" customFormat="1">
      <c r="A8" s="2" t="s">
        <v>12</v>
      </c>
      <c r="B8" s="2">
        <v>18300100216</v>
      </c>
      <c r="C8" s="2" t="s">
        <v>15</v>
      </c>
      <c r="D8" s="2">
        <v>62</v>
      </c>
      <c r="E8" s="2">
        <v>77</v>
      </c>
      <c r="F8" s="7">
        <v>71</v>
      </c>
      <c r="G8" s="2" t="str">
        <f>"341221199005054968"</f>
        <v>341221199005054968</v>
      </c>
      <c r="H8"/>
      <c r="I8"/>
    </row>
    <row r="9" spans="1:9" s="3" customFormat="1">
      <c r="A9" s="2" t="s">
        <v>16</v>
      </c>
      <c r="B9" s="2">
        <v>18300200501</v>
      </c>
      <c r="C9" s="2" t="s">
        <v>17</v>
      </c>
      <c r="D9" s="2">
        <v>53</v>
      </c>
      <c r="E9" s="2">
        <v>86</v>
      </c>
      <c r="F9" s="7">
        <v>72.800000000000011</v>
      </c>
      <c r="G9" s="2" t="str">
        <f>"341227198607094485"</f>
        <v>341227198607094485</v>
      </c>
      <c r="H9"/>
      <c r="I9"/>
    </row>
    <row r="10" spans="1:9" s="3" customFormat="1">
      <c r="A10" s="2" t="s">
        <v>18</v>
      </c>
      <c r="B10" s="2">
        <v>18500100317</v>
      </c>
      <c r="C10" s="2" t="s">
        <v>19</v>
      </c>
      <c r="D10" s="2">
        <v>48</v>
      </c>
      <c r="E10" s="2">
        <v>73</v>
      </c>
      <c r="F10" s="7">
        <v>63</v>
      </c>
      <c r="G10" s="2" t="str">
        <f>"341204198310101563"</f>
        <v>341204198310101563</v>
      </c>
      <c r="H10"/>
      <c r="I10"/>
    </row>
    <row r="11" spans="1:9" s="3" customFormat="1">
      <c r="A11" s="2" t="s">
        <v>20</v>
      </c>
      <c r="B11" s="2">
        <v>18500200602</v>
      </c>
      <c r="C11" s="2" t="s">
        <v>21</v>
      </c>
      <c r="D11" s="2">
        <v>49</v>
      </c>
      <c r="E11" s="2">
        <v>72</v>
      </c>
      <c r="F11" s="7">
        <v>62.8</v>
      </c>
      <c r="G11" s="2" t="str">
        <f>"342101198208103016"</f>
        <v>342101198208103016</v>
      </c>
      <c r="H11"/>
      <c r="I11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E27" sqref="E27"/>
    </sheetView>
  </sheetViews>
  <sheetFormatPr defaultRowHeight="14.25"/>
  <cols>
    <col min="1" max="1" width="17.75" customWidth="1"/>
    <col min="4" max="4" width="21.25" hidden="1" customWidth="1"/>
    <col min="5" max="5" width="17.875" customWidth="1"/>
  </cols>
  <sheetData>
    <row r="1" spans="1:6" s="4" customFormat="1" ht="45.75" customHeight="1">
      <c r="A1" s="9" t="s">
        <v>50</v>
      </c>
      <c r="B1" s="10"/>
      <c r="C1" s="10"/>
      <c r="D1" s="10"/>
      <c r="E1" s="11"/>
      <c r="F1"/>
    </row>
    <row r="2" spans="1:6" s="6" customFormat="1" ht="28.5">
      <c r="A2" s="1" t="s">
        <v>22</v>
      </c>
      <c r="B2" s="1" t="s">
        <v>23</v>
      </c>
      <c r="C2" s="1" t="s">
        <v>2</v>
      </c>
      <c r="D2" s="1" t="s">
        <v>24</v>
      </c>
      <c r="E2" s="1" t="s">
        <v>48</v>
      </c>
      <c r="F2" s="4"/>
    </row>
    <row r="3" spans="1:6" s="6" customFormat="1">
      <c r="A3" s="5">
        <v>18600101112</v>
      </c>
      <c r="B3" s="5" t="s">
        <v>25</v>
      </c>
      <c r="C3" s="5">
        <v>68</v>
      </c>
      <c r="D3" s="5" t="str">
        <f>"341204198812120625"</f>
        <v>341204198812120625</v>
      </c>
      <c r="E3" s="5"/>
    </row>
    <row r="4" spans="1:6" s="6" customFormat="1">
      <c r="A4" s="5">
        <v>18600101427</v>
      </c>
      <c r="B4" s="5" t="s">
        <v>26</v>
      </c>
      <c r="C4" s="5">
        <v>68</v>
      </c>
      <c r="D4" s="5" t="str">
        <f>"341204199110201628"</f>
        <v>341204199110201628</v>
      </c>
      <c r="E4" s="5"/>
    </row>
    <row r="5" spans="1:6" s="6" customFormat="1">
      <c r="A5" s="5">
        <v>18600101520</v>
      </c>
      <c r="B5" s="5" t="s">
        <v>27</v>
      </c>
      <c r="C5" s="5">
        <v>68</v>
      </c>
      <c r="D5" s="5" t="str">
        <f>"341204198709131422"</f>
        <v>341204198709131422</v>
      </c>
      <c r="E5" s="5"/>
    </row>
    <row r="6" spans="1:6" s="6" customFormat="1">
      <c r="A6" s="5">
        <v>18600101605</v>
      </c>
      <c r="B6" s="5" t="s">
        <v>28</v>
      </c>
      <c r="C6" s="5">
        <v>68</v>
      </c>
      <c r="D6" s="5" t="str">
        <f>"341225198605205601"</f>
        <v>341225198605205601</v>
      </c>
      <c r="E6" s="5"/>
    </row>
    <row r="7" spans="1:6" s="6" customFormat="1">
      <c r="A7" s="5">
        <v>18600101708</v>
      </c>
      <c r="B7" s="5" t="s">
        <v>29</v>
      </c>
      <c r="C7" s="5">
        <v>68</v>
      </c>
      <c r="D7" s="5" t="str">
        <f>"341204198601191829"</f>
        <v>341204198601191829</v>
      </c>
      <c r="E7" s="5"/>
    </row>
    <row r="8" spans="1:6" s="6" customFormat="1">
      <c r="A8" s="5">
        <v>18600101725</v>
      </c>
      <c r="B8" s="5" t="s">
        <v>30</v>
      </c>
      <c r="C8" s="5">
        <v>68</v>
      </c>
      <c r="D8" s="5" t="str">
        <f>"34120419880128064X"</f>
        <v>34120419880128064X</v>
      </c>
      <c r="E8" s="5"/>
    </row>
    <row r="9" spans="1:6" s="6" customFormat="1">
      <c r="A9" s="5">
        <v>18600101918</v>
      </c>
      <c r="B9" s="5" t="s">
        <v>31</v>
      </c>
      <c r="C9" s="5">
        <v>68</v>
      </c>
      <c r="D9" s="5" t="str">
        <f>"342101198202024018"</f>
        <v>342101198202024018</v>
      </c>
      <c r="E9" s="5"/>
    </row>
    <row r="10" spans="1:6" s="6" customFormat="1">
      <c r="A10" s="5">
        <v>18600102001</v>
      </c>
      <c r="B10" s="5" t="s">
        <v>32</v>
      </c>
      <c r="C10" s="5">
        <v>68</v>
      </c>
      <c r="D10" s="5" t="str">
        <f>"341204199003200021"</f>
        <v>341204199003200021</v>
      </c>
      <c r="E10" s="5"/>
    </row>
    <row r="11" spans="1:6" s="6" customFormat="1">
      <c r="A11" s="5">
        <v>18600102004</v>
      </c>
      <c r="B11" s="5" t="s">
        <v>33</v>
      </c>
      <c r="C11" s="5">
        <v>68</v>
      </c>
      <c r="D11" s="5" t="str">
        <f>"341204199011082424"</f>
        <v>341204199011082424</v>
      </c>
      <c r="E11" s="5"/>
    </row>
    <row r="12" spans="1:6" s="6" customFormat="1">
      <c r="A12" s="5">
        <v>18600102029</v>
      </c>
      <c r="B12" s="5" t="s">
        <v>34</v>
      </c>
      <c r="C12" s="5">
        <v>68</v>
      </c>
      <c r="D12" s="5" t="str">
        <f>"341202198511202368"</f>
        <v>341202198511202368</v>
      </c>
      <c r="E12" s="5"/>
    </row>
    <row r="13" spans="1:6" s="6" customFormat="1">
      <c r="A13" s="5">
        <v>18600101017</v>
      </c>
      <c r="B13" s="5" t="s">
        <v>35</v>
      </c>
      <c r="C13" s="5">
        <v>67</v>
      </c>
      <c r="D13" s="5" t="str">
        <f>"341204198409041011"</f>
        <v>341204198409041011</v>
      </c>
      <c r="E13" s="5"/>
    </row>
    <row r="14" spans="1:6" s="6" customFormat="1">
      <c r="A14" s="5">
        <v>18600101018</v>
      </c>
      <c r="B14" s="5" t="s">
        <v>36</v>
      </c>
      <c r="C14" s="5">
        <v>67</v>
      </c>
      <c r="D14" s="5" t="str">
        <f>"341225198010015112"</f>
        <v>341225198010015112</v>
      </c>
      <c r="E14" s="5"/>
    </row>
    <row r="15" spans="1:6" s="6" customFormat="1">
      <c r="A15" s="5">
        <v>18600101027</v>
      </c>
      <c r="B15" s="5" t="s">
        <v>37</v>
      </c>
      <c r="C15" s="5">
        <v>67</v>
      </c>
      <c r="D15" s="5" t="str">
        <f>"341204198909111709"</f>
        <v>341204198909111709</v>
      </c>
      <c r="E15" s="5"/>
    </row>
    <row r="16" spans="1:6" s="6" customFormat="1">
      <c r="A16" s="5">
        <v>18600101109</v>
      </c>
      <c r="B16" s="5" t="s">
        <v>38</v>
      </c>
      <c r="C16" s="5">
        <v>67</v>
      </c>
      <c r="D16" s="5" t="str">
        <f>"341204199005141627"</f>
        <v>341204199005141627</v>
      </c>
      <c r="E16" s="5"/>
    </row>
    <row r="17" spans="1:6" s="6" customFormat="1">
      <c r="A17" s="5">
        <v>18600101228</v>
      </c>
      <c r="B17" s="5" t="s">
        <v>39</v>
      </c>
      <c r="C17" s="5">
        <v>67</v>
      </c>
      <c r="D17" s="5" t="str">
        <f>"341225198507275139"</f>
        <v>341225198507275139</v>
      </c>
      <c r="E17" s="5"/>
    </row>
    <row r="18" spans="1:6" s="6" customFormat="1">
      <c r="A18" s="5">
        <v>18600101229</v>
      </c>
      <c r="B18" s="5" t="s">
        <v>40</v>
      </c>
      <c r="C18" s="5">
        <v>67</v>
      </c>
      <c r="D18" s="5" t="str">
        <f>"362203198403084326"</f>
        <v>362203198403084326</v>
      </c>
      <c r="E18" s="5"/>
    </row>
    <row r="19" spans="1:6" s="6" customFormat="1">
      <c r="A19" s="5">
        <v>18600101311</v>
      </c>
      <c r="B19" s="5" t="s">
        <v>41</v>
      </c>
      <c r="C19" s="5">
        <v>67</v>
      </c>
      <c r="D19" s="5" t="str">
        <f>"342224198506140085"</f>
        <v>342224198506140085</v>
      </c>
      <c r="E19" s="5"/>
    </row>
    <row r="20" spans="1:6" s="6" customFormat="1">
      <c r="A20" s="5">
        <v>18600101428</v>
      </c>
      <c r="B20" s="5" t="s">
        <v>42</v>
      </c>
      <c r="C20" s="5">
        <v>67</v>
      </c>
      <c r="D20" s="5" t="str">
        <f>"340321198912101166"</f>
        <v>340321198912101166</v>
      </c>
      <c r="E20" s="5"/>
    </row>
    <row r="21" spans="1:6" s="6" customFormat="1">
      <c r="A21" s="5">
        <v>18600101504</v>
      </c>
      <c r="B21" s="5" t="s">
        <v>43</v>
      </c>
      <c r="C21" s="5">
        <v>67</v>
      </c>
      <c r="D21" s="5" t="str">
        <f>"341204198311121072"</f>
        <v>341204198311121072</v>
      </c>
      <c r="E21" s="5"/>
    </row>
    <row r="22" spans="1:6" s="6" customFormat="1">
      <c r="A22" s="5">
        <v>18600101507</v>
      </c>
      <c r="B22" s="5" t="s">
        <v>44</v>
      </c>
      <c r="C22" s="5">
        <v>67</v>
      </c>
      <c r="D22" s="5" t="str">
        <f>"341202199008181314"</f>
        <v>341202199008181314</v>
      </c>
      <c r="E22" s="5"/>
    </row>
    <row r="23" spans="1:6" s="6" customFormat="1">
      <c r="A23" s="5">
        <v>18600101512</v>
      </c>
      <c r="B23" s="5" t="s">
        <v>45</v>
      </c>
      <c r="C23" s="5">
        <v>67</v>
      </c>
      <c r="D23" s="5" t="str">
        <f>"342221198912282522"</f>
        <v>342221198912282522</v>
      </c>
      <c r="E23" s="5"/>
    </row>
    <row r="24" spans="1:6">
      <c r="A24" s="5">
        <v>18600101616</v>
      </c>
      <c r="B24" s="5" t="s">
        <v>46</v>
      </c>
      <c r="C24" s="5">
        <v>67</v>
      </c>
      <c r="D24" s="5" t="str">
        <f>"341204198308092426"</f>
        <v>341204198308092426</v>
      </c>
      <c r="E24" s="5"/>
      <c r="F24" s="6"/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选调教师</vt:lpstr>
      <vt:lpstr>回籍教师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2018-07-27T08:25:41Z</dcterms:modified>
</cp:coreProperties>
</file>