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005"/>
  </bookViews>
  <sheets>
    <sheet name="名单" sheetId="2" r:id="rId1"/>
  </sheets>
  <definedNames>
    <definedName name="_xlnm.Print_Titles" localSheetId="0">名单!$1:$2</definedName>
  </definedNames>
  <calcPr calcId="144525" concurrentCalc="0"/>
</workbook>
</file>

<file path=xl/sharedStrings.xml><?xml version="1.0" encoding="utf-8"?>
<sst xmlns="http://schemas.openxmlformats.org/spreadsheetml/2006/main" count="6">
  <si>
    <t>蒙城县2018年学前教育阶段教师招聘
拟体检、考察人员名单</t>
  </si>
  <si>
    <t>序号</t>
  </si>
  <si>
    <t>岗位代码</t>
  </si>
  <si>
    <t>姓名</t>
  </si>
  <si>
    <t>准考证号</t>
  </si>
  <si>
    <t>备注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</si>
</sst>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9" borderId="5" applyNumberFormat="0" applyAlignment="0" applyProtection="0">
      <alignment vertical="center"/>
    </xf>
    <xf numFmtId="0" fontId="19" fillId="19" borderId="4" applyNumberFormat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4"/>
  <sheetViews>
    <sheetView tabSelected="1" workbookViewId="0">
      <selection activeCell="A1" sqref="A1:E1"/>
    </sheetView>
  </sheetViews>
  <sheetFormatPr defaultColWidth="9" defaultRowHeight="13.5" outlineLevelCol="4"/>
  <cols>
    <col min="1" max="1" width="9" style="3"/>
    <col min="2" max="2" width="15.125" style="3" customWidth="1"/>
    <col min="3" max="3" width="17.25" style="3" customWidth="1"/>
    <col min="4" max="4" width="23.25" style="3" customWidth="1"/>
    <col min="5" max="5" width="15" style="3" customWidth="1"/>
    <col min="6" max="16384" width="9" style="3"/>
  </cols>
  <sheetData>
    <row r="1" ht="57" customHeight="1" spans="1:5">
      <c r="A1" s="4" t="s">
        <v>0</v>
      </c>
      <c r="B1" s="4"/>
      <c r="C1" s="4"/>
      <c r="D1" s="4"/>
      <c r="E1" s="4"/>
    </row>
    <row r="2" s="1" customFormat="1" ht="30" customHeight="1" spans="1:5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s="2" customFormat="1" ht="18" customHeight="1" spans="1:5">
      <c r="A3" s="8">
        <v>1</v>
      </c>
      <c r="B3" s="9">
        <v>1801</v>
      </c>
      <c r="C3" s="9" t="str">
        <f>"屈晨曦"</f>
        <v>屈晨曦</v>
      </c>
      <c r="D3" s="9" t="str">
        <f>"2018010107"</f>
        <v>2018010107</v>
      </c>
      <c r="E3" s="8"/>
    </row>
    <row r="4" s="2" customFormat="1" ht="18" customHeight="1" spans="1:5">
      <c r="A4" s="8">
        <v>2</v>
      </c>
      <c r="B4" s="9">
        <v>1801</v>
      </c>
      <c r="C4" s="9" t="str">
        <f>"张邓邓"</f>
        <v>张邓邓</v>
      </c>
      <c r="D4" s="9" t="str">
        <f>"2018010119"</f>
        <v>2018010119</v>
      </c>
      <c r="E4" s="8"/>
    </row>
    <row r="5" s="2" customFormat="1" ht="18" customHeight="1" spans="1:5">
      <c r="A5" s="8">
        <v>3</v>
      </c>
      <c r="B5" s="9">
        <v>1801</v>
      </c>
      <c r="C5" s="9" t="str">
        <f>"孙延利"</f>
        <v>孙延利</v>
      </c>
      <c r="D5" s="9" t="str">
        <f>"2018010109"</f>
        <v>2018010109</v>
      </c>
      <c r="E5" s="8"/>
    </row>
    <row r="6" s="2" customFormat="1" ht="18" customHeight="1" spans="1:5">
      <c r="A6" s="8">
        <v>4</v>
      </c>
      <c r="B6" s="9">
        <v>1801</v>
      </c>
      <c r="C6" s="9" t="str">
        <f>"任祥"</f>
        <v>任祥</v>
      </c>
      <c r="D6" s="9" t="str">
        <f>"2018010105"</f>
        <v>2018010105</v>
      </c>
      <c r="E6" s="8"/>
    </row>
    <row r="7" s="2" customFormat="1" ht="18" customHeight="1" spans="1:5">
      <c r="A7" s="8">
        <v>5</v>
      </c>
      <c r="B7" s="9">
        <v>1801</v>
      </c>
      <c r="C7" s="9" t="str">
        <f>"王品懿"</f>
        <v>王品懿</v>
      </c>
      <c r="D7" s="9" t="str">
        <f>"2018010121"</f>
        <v>2018010121</v>
      </c>
      <c r="E7" s="8"/>
    </row>
    <row r="8" s="2" customFormat="1" ht="18" customHeight="1" spans="1:5">
      <c r="A8" s="8">
        <v>6</v>
      </c>
      <c r="B8" s="9">
        <v>1802</v>
      </c>
      <c r="C8" s="9" t="str">
        <f>"李竹"</f>
        <v>李竹</v>
      </c>
      <c r="D8" s="9" t="str">
        <f>"2018010230"</f>
        <v>2018010230</v>
      </c>
      <c r="E8" s="8"/>
    </row>
    <row r="9" s="2" customFormat="1" ht="18" customHeight="1" spans="1:5">
      <c r="A9" s="8">
        <v>7</v>
      </c>
      <c r="B9" s="9">
        <v>1802</v>
      </c>
      <c r="C9" s="9" t="str">
        <f>"高苛"</f>
        <v>高苛</v>
      </c>
      <c r="D9" s="9" t="str">
        <f>"2018010311"</f>
        <v>2018010311</v>
      </c>
      <c r="E9" s="8"/>
    </row>
    <row r="10" s="2" customFormat="1" ht="18" customHeight="1" spans="1:5">
      <c r="A10" s="8">
        <v>8</v>
      </c>
      <c r="B10" s="9">
        <v>1802</v>
      </c>
      <c r="C10" s="9" t="str">
        <f>"李岚君"</f>
        <v>李岚君</v>
      </c>
      <c r="D10" s="9" t="str">
        <f>"2018010207"</f>
        <v>2018010207</v>
      </c>
      <c r="E10" s="8"/>
    </row>
    <row r="11" s="2" customFormat="1" ht="18" customHeight="1" spans="1:5">
      <c r="A11" s="8">
        <v>9</v>
      </c>
      <c r="B11" s="9">
        <v>1802</v>
      </c>
      <c r="C11" s="9" t="str">
        <f>"路芷钰"</f>
        <v>路芷钰</v>
      </c>
      <c r="D11" s="9" t="str">
        <f>"2018010208"</f>
        <v>2018010208</v>
      </c>
      <c r="E11" s="8"/>
    </row>
    <row r="12" s="2" customFormat="1" ht="18" customHeight="1" spans="1:5">
      <c r="A12" s="8">
        <v>10</v>
      </c>
      <c r="B12" s="9">
        <v>1802</v>
      </c>
      <c r="C12" s="9" t="str">
        <f>"武玄云"</f>
        <v>武玄云</v>
      </c>
      <c r="D12" s="9" t="str">
        <f>"2018010127"</f>
        <v>2018010127</v>
      </c>
      <c r="E12" s="8"/>
    </row>
    <row r="13" s="2" customFormat="1" ht="18" customHeight="1" spans="1:5">
      <c r="A13" s="8">
        <v>11</v>
      </c>
      <c r="B13" s="9">
        <v>1802</v>
      </c>
      <c r="C13" s="9" t="str">
        <f>"马澄澄"</f>
        <v>马澄澄</v>
      </c>
      <c r="D13" s="9" t="str">
        <f>"2018010305"</f>
        <v>2018010305</v>
      </c>
      <c r="E13" s="8"/>
    </row>
    <row r="14" s="2" customFormat="1" ht="18" customHeight="1" spans="1:5">
      <c r="A14" s="8">
        <v>12</v>
      </c>
      <c r="B14" s="9">
        <v>1802</v>
      </c>
      <c r="C14" s="9" t="str">
        <f>"谢明君"</f>
        <v>谢明君</v>
      </c>
      <c r="D14" s="9" t="str">
        <f>"2018010306"</f>
        <v>2018010306</v>
      </c>
      <c r="E14" s="8"/>
    </row>
    <row r="15" s="2" customFormat="1" ht="18" customHeight="1" spans="1:5">
      <c r="A15" s="8">
        <v>13</v>
      </c>
      <c r="B15" s="9">
        <v>1802</v>
      </c>
      <c r="C15" s="9" t="str">
        <f>"孟圆圆"</f>
        <v>孟圆圆</v>
      </c>
      <c r="D15" s="9" t="str">
        <f>"2018010213"</f>
        <v>2018010213</v>
      </c>
      <c r="E15" s="8"/>
    </row>
    <row r="16" s="2" customFormat="1" ht="18" customHeight="1" spans="1:5">
      <c r="A16" s="8">
        <v>14</v>
      </c>
      <c r="B16" s="9">
        <v>1802</v>
      </c>
      <c r="C16" s="9" t="str">
        <f>"史存存"</f>
        <v>史存存</v>
      </c>
      <c r="D16" s="9" t="str">
        <f>"2018010220"</f>
        <v>2018010220</v>
      </c>
      <c r="E16" s="8"/>
    </row>
    <row r="17" s="2" customFormat="1" ht="18" customHeight="1" spans="1:5">
      <c r="A17" s="8">
        <v>15</v>
      </c>
      <c r="B17" s="9">
        <v>1802</v>
      </c>
      <c r="C17" s="9" t="str">
        <f>"陆陆"</f>
        <v>陆陆</v>
      </c>
      <c r="D17" s="9" t="str">
        <f>"2018010204"</f>
        <v>2018010204</v>
      </c>
      <c r="E17" s="8"/>
    </row>
    <row r="18" s="1" customFormat="1" ht="18" customHeight="1" spans="1:5">
      <c r="A18" s="8">
        <v>16</v>
      </c>
      <c r="B18" s="9">
        <v>1803</v>
      </c>
      <c r="C18" s="9" t="str">
        <f>"朱柳柳"</f>
        <v>朱柳柳</v>
      </c>
      <c r="D18" s="9" t="str">
        <f>"2018010325"</f>
        <v>2018010325</v>
      </c>
      <c r="E18" s="8"/>
    </row>
    <row r="19" s="1" customFormat="1" ht="18" customHeight="1" spans="1:5">
      <c r="A19" s="8">
        <v>17</v>
      </c>
      <c r="B19" s="9">
        <v>1803</v>
      </c>
      <c r="C19" s="9" t="str">
        <f>"曹悦"</f>
        <v>曹悦</v>
      </c>
      <c r="D19" s="9" t="str">
        <f>"2018010329"</f>
        <v>2018010329</v>
      </c>
      <c r="E19" s="8"/>
    </row>
    <row r="20" s="1" customFormat="1" ht="18" customHeight="1" spans="1:5">
      <c r="A20" s="8">
        <v>18</v>
      </c>
      <c r="B20" s="9">
        <v>1803</v>
      </c>
      <c r="C20" s="9" t="str">
        <f>"孔欢欢"</f>
        <v>孔欢欢</v>
      </c>
      <c r="D20" s="9" t="str">
        <f>"2018010319"</f>
        <v>2018010319</v>
      </c>
      <c r="E20" s="8"/>
    </row>
    <row r="21" s="1" customFormat="1" ht="18" customHeight="1" spans="1:5">
      <c r="A21" s="8">
        <v>19</v>
      </c>
      <c r="B21" s="9">
        <v>1803</v>
      </c>
      <c r="C21" s="9" t="str">
        <f>"邱曦曦"</f>
        <v>邱曦曦</v>
      </c>
      <c r="D21" s="9" t="str">
        <f>"2018010420"</f>
        <v>2018010420</v>
      </c>
      <c r="E21" s="8"/>
    </row>
    <row r="22" s="1" customFormat="1" ht="18" customHeight="1" spans="1:5">
      <c r="A22" s="8">
        <v>20</v>
      </c>
      <c r="B22" s="9">
        <v>1803</v>
      </c>
      <c r="C22" s="9" t="str">
        <f>"万源源"</f>
        <v>万源源</v>
      </c>
      <c r="D22" s="9" t="str">
        <f>"2018010416"</f>
        <v>2018010416</v>
      </c>
      <c r="E22" s="8"/>
    </row>
    <row r="23" s="1" customFormat="1" ht="18" customHeight="1" spans="1:5">
      <c r="A23" s="8">
        <v>21</v>
      </c>
      <c r="B23" s="9">
        <v>1803</v>
      </c>
      <c r="C23" s="9" t="str">
        <f>"郭青英"</f>
        <v>郭青英</v>
      </c>
      <c r="D23" s="9" t="str">
        <f>"2018010419"</f>
        <v>2018010419</v>
      </c>
      <c r="E23" s="8"/>
    </row>
    <row r="24" s="1" customFormat="1" ht="18" customHeight="1" spans="1:5">
      <c r="A24" s="8">
        <v>22</v>
      </c>
      <c r="B24" s="9">
        <v>1803</v>
      </c>
      <c r="C24" s="9" t="str">
        <f>"邢晶晶"</f>
        <v>邢晶晶</v>
      </c>
      <c r="D24" s="9" t="str">
        <f>"2018010424"</f>
        <v>2018010424</v>
      </c>
      <c r="E24" s="8"/>
    </row>
    <row r="25" s="1" customFormat="1" ht="18" customHeight="1" spans="1:5">
      <c r="A25" s="8">
        <v>23</v>
      </c>
      <c r="B25" s="9">
        <v>1803</v>
      </c>
      <c r="C25" s="9" t="str">
        <f>"朱曦曦"</f>
        <v>朱曦曦</v>
      </c>
      <c r="D25" s="9" t="str">
        <f>"2018010401"</f>
        <v>2018010401</v>
      </c>
      <c r="E25" s="8"/>
    </row>
    <row r="26" s="1" customFormat="1" ht="18" customHeight="1" spans="1:5">
      <c r="A26" s="8">
        <v>24</v>
      </c>
      <c r="B26" s="9">
        <v>1803</v>
      </c>
      <c r="C26" s="9" t="str">
        <f>"李清珂"</f>
        <v>李清珂</v>
      </c>
      <c r="D26" s="9" t="str">
        <f>"2018010403"</f>
        <v>2018010403</v>
      </c>
      <c r="E26" s="8"/>
    </row>
    <row r="27" s="1" customFormat="1" ht="18" customHeight="1" spans="1:5">
      <c r="A27" s="8">
        <v>25</v>
      </c>
      <c r="B27" s="9">
        <v>1803</v>
      </c>
      <c r="C27" s="9" t="str">
        <f>"刘珊珊"</f>
        <v>刘珊珊</v>
      </c>
      <c r="D27" s="9" t="str">
        <f>"2018010408"</f>
        <v>2018010408</v>
      </c>
      <c r="E27" s="8"/>
    </row>
    <row r="28" s="1" customFormat="1" ht="18" customHeight="1" spans="1:5">
      <c r="A28" s="8">
        <v>26</v>
      </c>
      <c r="B28" s="9">
        <v>1803</v>
      </c>
      <c r="C28" s="9" t="str">
        <f>"夏利晴"</f>
        <v>夏利晴</v>
      </c>
      <c r="D28" s="9" t="str">
        <f>"2018010410"</f>
        <v>2018010410</v>
      </c>
      <c r="E28" s="8"/>
    </row>
    <row r="29" s="1" customFormat="1" ht="18" customHeight="1" spans="1:5">
      <c r="A29" s="8">
        <v>27</v>
      </c>
      <c r="B29" s="9">
        <v>1804</v>
      </c>
      <c r="C29" s="9" t="str">
        <f>"丁晴晴"</f>
        <v>丁晴晴</v>
      </c>
      <c r="D29" s="9" t="str">
        <f>"2018010618"</f>
        <v>2018010618</v>
      </c>
      <c r="E29" s="8"/>
    </row>
    <row r="30" s="1" customFormat="1" ht="18" customHeight="1" spans="1:5">
      <c r="A30" s="8">
        <v>28</v>
      </c>
      <c r="B30" s="9">
        <v>1804</v>
      </c>
      <c r="C30" s="9" t="str">
        <f>"司娜娜"</f>
        <v>司娜娜</v>
      </c>
      <c r="D30" s="9" t="str">
        <f>"2018010530"</f>
        <v>2018010530</v>
      </c>
      <c r="E30" s="8"/>
    </row>
    <row r="31" s="1" customFormat="1" ht="18" customHeight="1" spans="1:5">
      <c r="A31" s="8">
        <v>29</v>
      </c>
      <c r="B31" s="9">
        <v>1804</v>
      </c>
      <c r="C31" s="9" t="str">
        <f>"袁晓洁"</f>
        <v>袁晓洁</v>
      </c>
      <c r="D31" s="9" t="str">
        <f>"2018010516"</f>
        <v>2018010516</v>
      </c>
      <c r="E31" s="8"/>
    </row>
    <row r="32" s="1" customFormat="1" ht="18" customHeight="1" spans="1:5">
      <c r="A32" s="8">
        <v>30</v>
      </c>
      <c r="B32" s="9">
        <v>1804</v>
      </c>
      <c r="C32" s="9" t="str">
        <f>"孙雪雪"</f>
        <v>孙雪雪</v>
      </c>
      <c r="D32" s="9" t="str">
        <f>"2018010504"</f>
        <v>2018010504</v>
      </c>
      <c r="E32" s="8"/>
    </row>
    <row r="33" s="1" customFormat="1" ht="18" customHeight="1" spans="1:5">
      <c r="A33" s="8">
        <v>31</v>
      </c>
      <c r="B33" s="9">
        <v>1804</v>
      </c>
      <c r="C33" s="9" t="str">
        <f>"袁肖芬"</f>
        <v>袁肖芬</v>
      </c>
      <c r="D33" s="9" t="str">
        <f>"2018010518"</f>
        <v>2018010518</v>
      </c>
      <c r="E33" s="8"/>
    </row>
    <row r="34" s="1" customFormat="1" ht="18" customHeight="1" spans="1:5">
      <c r="A34" s="8">
        <v>32</v>
      </c>
      <c r="B34" s="9">
        <v>1804</v>
      </c>
      <c r="C34" s="9" t="str">
        <f>"孙琼琼"</f>
        <v>孙琼琼</v>
      </c>
      <c r="D34" s="9" t="str">
        <f>"2018010523"</f>
        <v>2018010523</v>
      </c>
      <c r="E34" s="8"/>
    </row>
    <row r="35" s="1" customFormat="1" ht="18" customHeight="1" spans="1:5">
      <c r="A35" s="8">
        <v>33</v>
      </c>
      <c r="B35" s="9">
        <v>1804</v>
      </c>
      <c r="C35" s="9" t="str">
        <f>"王亚楠"</f>
        <v>王亚楠</v>
      </c>
      <c r="D35" s="9" t="str">
        <f>"2018010701"</f>
        <v>2018010701</v>
      </c>
      <c r="E35" s="8"/>
    </row>
    <row r="36" s="1" customFormat="1" ht="18" customHeight="1" spans="1:5">
      <c r="A36" s="8">
        <v>34</v>
      </c>
      <c r="B36" s="9">
        <v>1804</v>
      </c>
      <c r="C36" s="9" t="str">
        <f>"施静"</f>
        <v>施静</v>
      </c>
      <c r="D36" s="9" t="str">
        <f>"2018010617"</f>
        <v>2018010617</v>
      </c>
      <c r="E36" s="8"/>
    </row>
    <row r="37" s="1" customFormat="1" ht="18" customHeight="1" spans="1:5">
      <c r="A37" s="8">
        <v>35</v>
      </c>
      <c r="B37" s="9">
        <v>1804</v>
      </c>
      <c r="C37" s="9" t="str">
        <f>"马晴晴"</f>
        <v>马晴晴</v>
      </c>
      <c r="D37" s="9" t="str">
        <f>"2018010527"</f>
        <v>2018010527</v>
      </c>
      <c r="E37" s="8"/>
    </row>
    <row r="38" s="1" customFormat="1" ht="18" customHeight="1" spans="1:5">
      <c r="A38" s="8">
        <v>36</v>
      </c>
      <c r="B38" s="9">
        <v>1804</v>
      </c>
      <c r="C38" s="9" t="str">
        <f>"张园园"</f>
        <v>张园园</v>
      </c>
      <c r="D38" s="9" t="str">
        <f>"2018010612"</f>
        <v>2018010612</v>
      </c>
      <c r="E38" s="8"/>
    </row>
    <row r="39" s="1" customFormat="1" ht="18" customHeight="1" spans="1:5">
      <c r="A39" s="8">
        <v>37</v>
      </c>
      <c r="B39" s="9">
        <v>1804</v>
      </c>
      <c r="C39" s="9" t="str">
        <f>"郑征"</f>
        <v>郑征</v>
      </c>
      <c r="D39" s="9" t="str">
        <f>"2018010515"</f>
        <v>2018010515</v>
      </c>
      <c r="E39" s="8"/>
    </row>
    <row r="40" s="1" customFormat="1" ht="18" customHeight="1" spans="1:5">
      <c r="A40" s="8">
        <v>38</v>
      </c>
      <c r="B40" s="9">
        <v>1804</v>
      </c>
      <c r="C40" s="9" t="str">
        <f>"代秋影"</f>
        <v>代秋影</v>
      </c>
      <c r="D40" s="9" t="str">
        <f>"2018010507"</f>
        <v>2018010507</v>
      </c>
      <c r="E40" s="8"/>
    </row>
    <row r="41" s="1" customFormat="1" ht="18" customHeight="1" spans="1:5">
      <c r="A41" s="8">
        <v>39</v>
      </c>
      <c r="B41" s="9">
        <v>1805</v>
      </c>
      <c r="C41" s="9" t="str">
        <f>"马倩影"</f>
        <v>马倩影</v>
      </c>
      <c r="D41" s="9" t="str">
        <f>"2018010723"</f>
        <v>2018010723</v>
      </c>
      <c r="E41" s="8"/>
    </row>
    <row r="42" s="1" customFormat="1" ht="18" customHeight="1" spans="1:5">
      <c r="A42" s="8">
        <v>40</v>
      </c>
      <c r="B42" s="9">
        <v>1805</v>
      </c>
      <c r="C42" s="9" t="str">
        <f>"武智愚"</f>
        <v>武智愚</v>
      </c>
      <c r="D42" s="9" t="str">
        <f>"2018010717"</f>
        <v>2018010717</v>
      </c>
      <c r="E42" s="8"/>
    </row>
    <row r="43" s="1" customFormat="1" ht="18" customHeight="1" spans="1:5">
      <c r="A43" s="8">
        <v>41</v>
      </c>
      <c r="B43" s="9">
        <v>1805</v>
      </c>
      <c r="C43" s="9" t="str">
        <f>"陈期圆"</f>
        <v>陈期圆</v>
      </c>
      <c r="D43" s="9" t="str">
        <f>"2018010719"</f>
        <v>2018010719</v>
      </c>
      <c r="E43" s="8"/>
    </row>
    <row r="44" s="1" customFormat="1" ht="18" customHeight="1" spans="1:5">
      <c r="A44" s="8">
        <v>42</v>
      </c>
      <c r="B44" s="9">
        <v>1805</v>
      </c>
      <c r="C44" s="9" t="str">
        <f>"尤寒秋"</f>
        <v>尤寒秋</v>
      </c>
      <c r="D44" s="9" t="str">
        <f>"2018010702"</f>
        <v>2018010702</v>
      </c>
      <c r="E44" s="8"/>
    </row>
    <row r="45" s="1" customFormat="1" ht="18" customHeight="1" spans="1:5">
      <c r="A45" s="8">
        <v>43</v>
      </c>
      <c r="B45" s="9">
        <v>1805</v>
      </c>
      <c r="C45" s="9" t="str">
        <f>"刘莞"</f>
        <v>刘莞</v>
      </c>
      <c r="D45" s="9" t="str">
        <f>"2018010728"</f>
        <v>2018010728</v>
      </c>
      <c r="E45" s="8"/>
    </row>
    <row r="46" s="1" customFormat="1" ht="18" customHeight="1" spans="1:5">
      <c r="A46" s="8">
        <v>44</v>
      </c>
      <c r="B46" s="9">
        <v>1805</v>
      </c>
      <c r="C46" s="9" t="str">
        <f>"朱灵云"</f>
        <v>朱灵云</v>
      </c>
      <c r="D46" s="9" t="str">
        <f>"2018010802"</f>
        <v>2018010802</v>
      </c>
      <c r="E46" s="8"/>
    </row>
    <row r="47" s="1" customFormat="1" ht="18" customHeight="1" spans="1:5">
      <c r="A47" s="8">
        <v>45</v>
      </c>
      <c r="B47" s="9">
        <v>1805</v>
      </c>
      <c r="C47" s="9" t="str">
        <f>"韩颖"</f>
        <v>韩颖</v>
      </c>
      <c r="D47" s="9" t="str">
        <f>"2018010726"</f>
        <v>2018010726</v>
      </c>
      <c r="E47" s="8"/>
    </row>
    <row r="48" s="1" customFormat="1" ht="18" customHeight="1" spans="1:5">
      <c r="A48" s="8">
        <v>46</v>
      </c>
      <c r="B48" s="9">
        <v>1805</v>
      </c>
      <c r="C48" s="9" t="str">
        <f>"王笑笑"</f>
        <v>王笑笑</v>
      </c>
      <c r="D48" s="9" t="str">
        <f>"2018010715"</f>
        <v>2018010715</v>
      </c>
      <c r="E48" s="8"/>
    </row>
    <row r="49" s="1" customFormat="1" ht="18" customHeight="1" spans="1:5">
      <c r="A49" s="8">
        <v>47</v>
      </c>
      <c r="B49" s="9">
        <v>1806</v>
      </c>
      <c r="C49" s="9" t="str">
        <f>"王梦如"</f>
        <v>王梦如</v>
      </c>
      <c r="D49" s="9" t="str">
        <f>"2018010825"</f>
        <v>2018010825</v>
      </c>
      <c r="E49" s="8"/>
    </row>
    <row r="50" s="1" customFormat="1" ht="18" customHeight="1" spans="1:5">
      <c r="A50" s="8">
        <v>48</v>
      </c>
      <c r="B50" s="9">
        <v>1806</v>
      </c>
      <c r="C50" s="9" t="str">
        <f>"李梅"</f>
        <v>李梅</v>
      </c>
      <c r="D50" s="9" t="str">
        <f>"2018010812"</f>
        <v>2018010812</v>
      </c>
      <c r="E50" s="8"/>
    </row>
    <row r="51" s="1" customFormat="1" ht="18" customHeight="1" spans="1:5">
      <c r="A51" s="8">
        <v>49</v>
      </c>
      <c r="B51" s="9">
        <v>1806</v>
      </c>
      <c r="C51" s="9" t="str">
        <f>"张冰青"</f>
        <v>张冰青</v>
      </c>
      <c r="D51" s="9" t="str">
        <f>"2018010828"</f>
        <v>2018010828</v>
      </c>
      <c r="E51" s="8"/>
    </row>
    <row r="52" s="1" customFormat="1" ht="18" customHeight="1" spans="1:5">
      <c r="A52" s="8">
        <v>50</v>
      </c>
      <c r="B52" s="9">
        <v>1806</v>
      </c>
      <c r="C52" s="9" t="str">
        <f>"王锐"</f>
        <v>王锐</v>
      </c>
      <c r="D52" s="9" t="str">
        <f>"2018010902"</f>
        <v>2018010902</v>
      </c>
      <c r="E52" s="8"/>
    </row>
    <row r="53" s="1" customFormat="1" ht="18" customHeight="1" spans="1:5">
      <c r="A53" s="8">
        <v>51</v>
      </c>
      <c r="B53" s="9">
        <v>1806</v>
      </c>
      <c r="C53" s="9" t="str">
        <f>"高芯茹"</f>
        <v>高芯茹</v>
      </c>
      <c r="D53" s="9" t="str">
        <f>"2018010816"</f>
        <v>2018010816</v>
      </c>
      <c r="E53" s="8"/>
    </row>
    <row r="54" s="1" customFormat="1" ht="18" customHeight="1" spans="1:5">
      <c r="A54" s="8">
        <v>52</v>
      </c>
      <c r="B54" s="9">
        <v>1806</v>
      </c>
      <c r="C54" s="9" t="str">
        <f>"魏群"</f>
        <v>魏群</v>
      </c>
      <c r="D54" s="9" t="str">
        <f>"2018010822"</f>
        <v>2018010822</v>
      </c>
      <c r="E54" s="8"/>
    </row>
    <row r="55" s="1" customFormat="1" ht="18" customHeight="1" spans="1:5">
      <c r="A55" s="8">
        <v>53</v>
      </c>
      <c r="B55" s="9">
        <v>1807</v>
      </c>
      <c r="C55" s="9" t="str">
        <f>"胡山妹"</f>
        <v>胡山妹</v>
      </c>
      <c r="D55" s="9" t="str">
        <f>"2018010919"</f>
        <v>2018010919</v>
      </c>
      <c r="E55" s="8"/>
    </row>
    <row r="56" s="1" customFormat="1" ht="18" customHeight="1" spans="1:5">
      <c r="A56" s="8">
        <v>54</v>
      </c>
      <c r="B56" s="9">
        <v>1807</v>
      </c>
      <c r="C56" s="9" t="str">
        <f>"邵琼"</f>
        <v>邵琼</v>
      </c>
      <c r="D56" s="9" t="str">
        <f>"2018010914"</f>
        <v>2018010914</v>
      </c>
      <c r="E56" s="8"/>
    </row>
    <row r="57" s="1" customFormat="1" ht="18" customHeight="1" spans="1:5">
      <c r="A57" s="8">
        <v>55</v>
      </c>
      <c r="B57" s="9">
        <v>1807</v>
      </c>
      <c r="C57" s="9" t="str">
        <f>"陈悦悦"</f>
        <v>陈悦悦</v>
      </c>
      <c r="D57" s="9" t="str">
        <f>"2018010916"</f>
        <v>2018010916</v>
      </c>
      <c r="E57" s="8"/>
    </row>
    <row r="58" s="1" customFormat="1" ht="18" customHeight="1" spans="1:5">
      <c r="A58" s="8">
        <v>56</v>
      </c>
      <c r="B58" s="9">
        <v>1807</v>
      </c>
      <c r="C58" s="9" t="str">
        <f>"赵似予"</f>
        <v>赵似予</v>
      </c>
      <c r="D58" s="9" t="str">
        <f>"2018010926"</f>
        <v>2018010926</v>
      </c>
      <c r="E58" s="8"/>
    </row>
    <row r="59" s="1" customFormat="1" ht="18" customHeight="1" spans="1:5">
      <c r="A59" s="8">
        <v>57</v>
      </c>
      <c r="B59" s="9">
        <v>1807</v>
      </c>
      <c r="C59" s="9" t="str">
        <f>"张艳秋"</f>
        <v>张艳秋</v>
      </c>
      <c r="D59" s="9" t="str">
        <f>"2018010924"</f>
        <v>2018010924</v>
      </c>
      <c r="E59" s="8"/>
    </row>
    <row r="60" s="1" customFormat="1" ht="18" customHeight="1" spans="1:5">
      <c r="A60" s="8">
        <v>58</v>
      </c>
      <c r="B60" s="9">
        <v>1807</v>
      </c>
      <c r="C60" s="9" t="str">
        <f>"王增增"</f>
        <v>王增增</v>
      </c>
      <c r="D60" s="9" t="str">
        <f>"2018011010"</f>
        <v>2018011010</v>
      </c>
      <c r="E60" s="8"/>
    </row>
    <row r="61" s="1" customFormat="1" ht="18" customHeight="1" spans="1:5">
      <c r="A61" s="8">
        <v>59</v>
      </c>
      <c r="B61" s="9">
        <v>1807</v>
      </c>
      <c r="C61" s="9" t="str">
        <f>"李艳"</f>
        <v>李艳</v>
      </c>
      <c r="D61" s="9" t="str">
        <f>"2018010930"</f>
        <v>2018010930</v>
      </c>
      <c r="E61" s="8"/>
    </row>
    <row r="62" s="1" customFormat="1" ht="18" customHeight="1" spans="1:5">
      <c r="A62" s="8">
        <v>60</v>
      </c>
      <c r="B62" s="9">
        <v>1807</v>
      </c>
      <c r="C62" s="9" t="str">
        <f>"刘梦如"</f>
        <v>刘梦如</v>
      </c>
      <c r="D62" s="9" t="str">
        <f>"2018010912"</f>
        <v>2018010912</v>
      </c>
      <c r="E62" s="8"/>
    </row>
    <row r="63" s="1" customFormat="1" ht="18" customHeight="1" spans="1:5">
      <c r="A63" s="8">
        <v>61</v>
      </c>
      <c r="B63" s="9">
        <v>1807</v>
      </c>
      <c r="C63" s="9" t="str">
        <f>"葛少强"</f>
        <v>葛少强</v>
      </c>
      <c r="D63" s="9" t="str">
        <f>"2018010920"</f>
        <v>2018010920</v>
      </c>
      <c r="E63" s="8"/>
    </row>
    <row r="64" s="1" customFormat="1" ht="18" customHeight="1" spans="1:5">
      <c r="A64" s="8">
        <v>62</v>
      </c>
      <c r="B64" s="9">
        <v>1807</v>
      </c>
      <c r="C64" s="9" t="str">
        <f>"曹子孝"</f>
        <v>曹子孝</v>
      </c>
      <c r="D64" s="9" t="str">
        <f>"2018011001"</f>
        <v>2018011001</v>
      </c>
      <c r="E64" s="8"/>
    </row>
    <row r="65" s="1" customFormat="1" ht="18" customHeight="1" spans="1:5">
      <c r="A65" s="8">
        <v>63</v>
      </c>
      <c r="B65" s="9">
        <v>1808</v>
      </c>
      <c r="C65" s="9" t="str">
        <f>"陈钰"</f>
        <v>陈钰</v>
      </c>
      <c r="D65" s="9" t="str">
        <f>"2018011022"</f>
        <v>2018011022</v>
      </c>
      <c r="E65" s="8"/>
    </row>
    <row r="66" s="1" customFormat="1" ht="18" customHeight="1" spans="1:5">
      <c r="A66" s="8">
        <v>64</v>
      </c>
      <c r="B66" s="9">
        <v>1808</v>
      </c>
      <c r="C66" s="9" t="str">
        <f>"杨艳梅"</f>
        <v>杨艳梅</v>
      </c>
      <c r="D66" s="9" t="str">
        <f>"2018011204"</f>
        <v>2018011204</v>
      </c>
      <c r="E66" s="8"/>
    </row>
    <row r="67" s="1" customFormat="1" ht="18" customHeight="1" spans="1:5">
      <c r="A67" s="8">
        <v>65</v>
      </c>
      <c r="B67" s="9">
        <v>1808</v>
      </c>
      <c r="C67" s="9" t="str">
        <f>"杨红艳"</f>
        <v>杨红艳</v>
      </c>
      <c r="D67" s="9" t="str">
        <f>"2018011028"</f>
        <v>2018011028</v>
      </c>
      <c r="E67" s="8"/>
    </row>
    <row r="68" s="1" customFormat="1" ht="18" customHeight="1" spans="1:5">
      <c r="A68" s="8">
        <v>66</v>
      </c>
      <c r="B68" s="9">
        <v>1808</v>
      </c>
      <c r="C68" s="9" t="str">
        <f>"李小栓"</f>
        <v>李小栓</v>
      </c>
      <c r="D68" s="9" t="str">
        <f>"2018011211"</f>
        <v>2018011211</v>
      </c>
      <c r="E68" s="8"/>
    </row>
    <row r="69" s="1" customFormat="1" ht="18" customHeight="1" spans="1:5">
      <c r="A69" s="8">
        <v>67</v>
      </c>
      <c r="B69" s="9">
        <v>1808</v>
      </c>
      <c r="C69" s="9" t="str">
        <f>"梁雯莉"</f>
        <v>梁雯莉</v>
      </c>
      <c r="D69" s="9" t="str">
        <f>"2018011027"</f>
        <v>2018011027</v>
      </c>
      <c r="E69" s="8"/>
    </row>
    <row r="70" s="1" customFormat="1" ht="18" customHeight="1" spans="1:5">
      <c r="A70" s="8">
        <v>68</v>
      </c>
      <c r="B70" s="9">
        <v>1808</v>
      </c>
      <c r="C70" s="9" t="str">
        <f>"乔可利"</f>
        <v>乔可利</v>
      </c>
      <c r="D70" s="9" t="str">
        <f>"2018011116"</f>
        <v>2018011116</v>
      </c>
      <c r="E70" s="8"/>
    </row>
    <row r="71" s="1" customFormat="1" ht="18" customHeight="1" spans="1:5">
      <c r="A71" s="8">
        <v>69</v>
      </c>
      <c r="B71" s="9">
        <v>1808</v>
      </c>
      <c r="C71" s="9" t="str">
        <f>"张敏"</f>
        <v>张敏</v>
      </c>
      <c r="D71" s="9" t="str">
        <f>"2018011015"</f>
        <v>2018011015</v>
      </c>
      <c r="E71" s="8"/>
    </row>
    <row r="72" s="1" customFormat="1" ht="18" customHeight="1" spans="1:5">
      <c r="A72" s="8">
        <v>70</v>
      </c>
      <c r="B72" s="9">
        <v>1808</v>
      </c>
      <c r="C72" s="9" t="str">
        <f>"王如玉"</f>
        <v>王如玉</v>
      </c>
      <c r="D72" s="9" t="str">
        <f>"2018011118"</f>
        <v>2018011118</v>
      </c>
      <c r="E72" s="8"/>
    </row>
    <row r="73" s="1" customFormat="1" ht="18" customHeight="1" spans="1:5">
      <c r="A73" s="8">
        <v>71</v>
      </c>
      <c r="B73" s="9">
        <v>1808</v>
      </c>
      <c r="C73" s="9" t="str">
        <f>"赵孝悦"</f>
        <v>赵孝悦</v>
      </c>
      <c r="D73" s="9" t="str">
        <f>"2018011025"</f>
        <v>2018011025</v>
      </c>
      <c r="E73" s="8"/>
    </row>
    <row r="74" s="1" customFormat="1" ht="18" customHeight="1" spans="1:5">
      <c r="A74" s="8">
        <v>72</v>
      </c>
      <c r="B74" s="9">
        <v>1808</v>
      </c>
      <c r="C74" s="9" t="str">
        <f>"冯国庆 "</f>
        <v>冯国庆 </v>
      </c>
      <c r="D74" s="9" t="str">
        <f>"2018011126"</f>
        <v>2018011126</v>
      </c>
      <c r="E74" s="8"/>
    </row>
    <row r="75" s="1" customFormat="1" ht="18" customHeight="1" spans="1:5">
      <c r="A75" s="8">
        <v>73</v>
      </c>
      <c r="B75" s="9">
        <v>1808</v>
      </c>
      <c r="C75" s="9" t="str">
        <f>"王淑君"</f>
        <v>王淑君</v>
      </c>
      <c r="D75" s="9" t="str">
        <f>"2018011017"</f>
        <v>2018011017</v>
      </c>
      <c r="E75" s="8"/>
    </row>
    <row r="76" s="1" customFormat="1" ht="18" customHeight="1" spans="1:5">
      <c r="A76" s="8">
        <v>74</v>
      </c>
      <c r="B76" s="9">
        <v>1808</v>
      </c>
      <c r="C76" s="9" t="str">
        <f>"康玉"</f>
        <v>康玉</v>
      </c>
      <c r="D76" s="9" t="str">
        <f>"2018011103"</f>
        <v>2018011103</v>
      </c>
      <c r="E76" s="8"/>
    </row>
    <row r="77" s="1" customFormat="1" ht="18" customHeight="1" spans="1:5">
      <c r="A77" s="8">
        <v>75</v>
      </c>
      <c r="B77" s="9">
        <v>1809</v>
      </c>
      <c r="C77" s="9" t="str">
        <f>"袁星星"</f>
        <v>袁星星</v>
      </c>
      <c r="D77" s="9" t="str">
        <f>"2018011329"</f>
        <v>2018011329</v>
      </c>
      <c r="E77" s="8"/>
    </row>
    <row r="78" s="1" customFormat="1" ht="18" customHeight="1" spans="1:5">
      <c r="A78" s="8">
        <v>76</v>
      </c>
      <c r="B78" s="9">
        <v>1809</v>
      </c>
      <c r="C78" s="9" t="str">
        <f>"王璐璐"</f>
        <v>王璐璐</v>
      </c>
      <c r="D78" s="9" t="str">
        <f>"2018011314"</f>
        <v>2018011314</v>
      </c>
      <c r="E78" s="8"/>
    </row>
    <row r="79" s="1" customFormat="1" ht="18" customHeight="1" spans="1:5">
      <c r="A79" s="8">
        <v>77</v>
      </c>
      <c r="B79" s="9">
        <v>1809</v>
      </c>
      <c r="C79" s="9" t="str">
        <f>"李丹阳"</f>
        <v>李丹阳</v>
      </c>
      <c r="D79" s="9" t="str">
        <f>"2018011411"</f>
        <v>2018011411</v>
      </c>
      <c r="E79" s="8"/>
    </row>
    <row r="80" s="1" customFormat="1" ht="18" customHeight="1" spans="1:5">
      <c r="A80" s="8">
        <v>78</v>
      </c>
      <c r="B80" s="9">
        <v>1809</v>
      </c>
      <c r="C80" s="9" t="str">
        <f>"王静"</f>
        <v>王静</v>
      </c>
      <c r="D80" s="9" t="str">
        <f>"2018011312"</f>
        <v>2018011312</v>
      </c>
      <c r="E80" s="8"/>
    </row>
    <row r="81" s="1" customFormat="1" ht="18" customHeight="1" spans="1:5">
      <c r="A81" s="8">
        <v>79</v>
      </c>
      <c r="B81" s="9">
        <v>1809</v>
      </c>
      <c r="C81" s="9" t="str">
        <f>"刘雪晴"</f>
        <v>刘雪晴</v>
      </c>
      <c r="D81" s="9" t="str">
        <f>"2018011228"</f>
        <v>2018011228</v>
      </c>
      <c r="E81" s="8"/>
    </row>
    <row r="82" s="1" customFormat="1" ht="18" customHeight="1" spans="1:5">
      <c r="A82" s="8">
        <v>80</v>
      </c>
      <c r="B82" s="9">
        <v>1809</v>
      </c>
      <c r="C82" s="9" t="str">
        <f>"杨问问"</f>
        <v>杨问问</v>
      </c>
      <c r="D82" s="9" t="str">
        <f>"2018011423"</f>
        <v>2018011423</v>
      </c>
      <c r="E82" s="8"/>
    </row>
    <row r="83" s="1" customFormat="1" ht="18" customHeight="1" spans="1:5">
      <c r="A83" s="8">
        <v>81</v>
      </c>
      <c r="B83" s="9">
        <v>1809</v>
      </c>
      <c r="C83" s="9" t="str">
        <f>"罗文平"</f>
        <v>罗文平</v>
      </c>
      <c r="D83" s="9" t="str">
        <f>"2018011405"</f>
        <v>2018011405</v>
      </c>
      <c r="E83" s="8"/>
    </row>
    <row r="84" s="1" customFormat="1" ht="18" customHeight="1" spans="1:5">
      <c r="A84" s="8">
        <v>82</v>
      </c>
      <c r="B84" s="9">
        <v>1809</v>
      </c>
      <c r="C84" s="9" t="str">
        <f>"王灿灿"</f>
        <v>王灿灿</v>
      </c>
      <c r="D84" s="9" t="str">
        <f>"2018011306"</f>
        <v>2018011306</v>
      </c>
      <c r="E84" s="8"/>
    </row>
    <row r="85" s="1" customFormat="1" ht="18" customHeight="1" spans="1:5">
      <c r="A85" s="8">
        <v>83</v>
      </c>
      <c r="B85" s="9">
        <v>1809</v>
      </c>
      <c r="C85" s="9" t="str">
        <f>"刘丹丹"</f>
        <v>刘丹丹</v>
      </c>
      <c r="D85" s="9" t="str">
        <f>"2018011220"</f>
        <v>2018011220</v>
      </c>
      <c r="E85" s="8"/>
    </row>
    <row r="86" s="1" customFormat="1" ht="18" customHeight="1" spans="1:5">
      <c r="A86" s="8">
        <v>84</v>
      </c>
      <c r="B86" s="9">
        <v>1809</v>
      </c>
      <c r="C86" s="9" t="str">
        <f>"张紫玮"</f>
        <v>张紫玮</v>
      </c>
      <c r="D86" s="9" t="str">
        <f>"2018011309"</f>
        <v>2018011309</v>
      </c>
      <c r="E86" s="8"/>
    </row>
    <row r="87" s="1" customFormat="1" ht="18" customHeight="1" spans="1:5">
      <c r="A87" s="8">
        <v>85</v>
      </c>
      <c r="B87" s="9">
        <v>1810</v>
      </c>
      <c r="C87" s="9" t="str">
        <f>"田秀宇"</f>
        <v>田秀宇</v>
      </c>
      <c r="D87" s="9" t="str">
        <f>"2018011427"</f>
        <v>2018011427</v>
      </c>
      <c r="E87" s="8"/>
    </row>
    <row r="88" s="1" customFormat="1" ht="18" customHeight="1" spans="1:5">
      <c r="A88" s="8">
        <v>86</v>
      </c>
      <c r="B88" s="9">
        <v>1810</v>
      </c>
      <c r="C88" s="9" t="str">
        <f>"张树文"</f>
        <v>张树文</v>
      </c>
      <c r="D88" s="9" t="str">
        <f>"2018011501"</f>
        <v>2018011501</v>
      </c>
      <c r="E88" s="8"/>
    </row>
    <row r="89" s="1" customFormat="1" ht="18" customHeight="1" spans="1:5">
      <c r="A89" s="8">
        <v>87</v>
      </c>
      <c r="B89" s="9">
        <v>1810</v>
      </c>
      <c r="C89" s="9" t="str">
        <f>"王丽莹"</f>
        <v>王丽莹</v>
      </c>
      <c r="D89" s="9" t="str">
        <f>"2018011518"</f>
        <v>2018011518</v>
      </c>
      <c r="E89" s="8"/>
    </row>
    <row r="90" s="1" customFormat="1" ht="18" customHeight="1" spans="1:5">
      <c r="A90" s="8">
        <v>88</v>
      </c>
      <c r="B90" s="9">
        <v>1810</v>
      </c>
      <c r="C90" s="9" t="str">
        <f>"江悦"</f>
        <v>江悦</v>
      </c>
      <c r="D90" s="9" t="str">
        <f>"2018011507"</f>
        <v>2018011507</v>
      </c>
      <c r="E90" s="8"/>
    </row>
    <row r="91" s="1" customFormat="1" ht="18" customHeight="1" spans="1:5">
      <c r="A91" s="8">
        <v>89</v>
      </c>
      <c r="B91" s="9">
        <v>1810</v>
      </c>
      <c r="C91" s="9" t="str">
        <f>"张胜男"</f>
        <v>张胜男</v>
      </c>
      <c r="D91" s="9" t="str">
        <f>"2018011521"</f>
        <v>2018011521</v>
      </c>
      <c r="E91" s="8"/>
    </row>
    <row r="92" s="1" customFormat="1" ht="18" customHeight="1" spans="1:5">
      <c r="A92" s="8">
        <v>90</v>
      </c>
      <c r="B92" s="9">
        <v>1810</v>
      </c>
      <c r="C92" s="9" t="str">
        <f>"马兰"</f>
        <v>马兰</v>
      </c>
      <c r="D92" s="9" t="str">
        <f>"2018011526"</f>
        <v>2018011526</v>
      </c>
      <c r="E92" s="8"/>
    </row>
    <row r="93" s="1" customFormat="1" ht="18" customHeight="1" spans="1:5">
      <c r="A93" s="8">
        <v>91</v>
      </c>
      <c r="B93" s="9">
        <v>1810</v>
      </c>
      <c r="C93" s="9" t="str">
        <f>"郭茂秀"</f>
        <v>郭茂秀</v>
      </c>
      <c r="D93" s="9" t="str">
        <f>"2018011524"</f>
        <v>2018011524</v>
      </c>
      <c r="E93" s="8"/>
    </row>
    <row r="94" s="1" customFormat="1" ht="18" customHeight="1" spans="1:5">
      <c r="A94" s="8">
        <v>92</v>
      </c>
      <c r="B94" s="9">
        <v>1810</v>
      </c>
      <c r="C94" s="9" t="str">
        <f>"刘雨洁"</f>
        <v>刘雨洁</v>
      </c>
      <c r="D94" s="9" t="str">
        <f>"2018011525"</f>
        <v>2018011525</v>
      </c>
      <c r="E94" s="8"/>
    </row>
    <row r="95" s="1" customFormat="1" ht="18" customHeight="1" spans="1:5">
      <c r="A95" s="8">
        <v>93</v>
      </c>
      <c r="B95" s="9">
        <v>1811</v>
      </c>
      <c r="C95" s="9" t="str">
        <f>"董新颖"</f>
        <v>董新颖</v>
      </c>
      <c r="D95" s="9" t="str">
        <f>"2018011528"</f>
        <v>2018011528</v>
      </c>
      <c r="E95" s="8"/>
    </row>
    <row r="96" s="1" customFormat="1" ht="18" customHeight="1" spans="1:5">
      <c r="A96" s="8">
        <v>94</v>
      </c>
      <c r="B96" s="9">
        <v>1811</v>
      </c>
      <c r="C96" s="9" t="str">
        <f>"王燕"</f>
        <v>王燕</v>
      </c>
      <c r="D96" s="9" t="str">
        <f>"2018011619"</f>
        <v>2018011619</v>
      </c>
      <c r="E96" s="8"/>
    </row>
    <row r="97" s="1" customFormat="1" ht="18" customHeight="1" spans="1:5">
      <c r="A97" s="8">
        <v>95</v>
      </c>
      <c r="B97" s="9">
        <v>1811</v>
      </c>
      <c r="C97" s="9" t="str">
        <f>"邵悦"</f>
        <v>邵悦</v>
      </c>
      <c r="D97" s="9" t="str">
        <f>"2018011716"</f>
        <v>2018011716</v>
      </c>
      <c r="E97" s="8"/>
    </row>
    <row r="98" s="1" customFormat="1" ht="18" customHeight="1" spans="1:5">
      <c r="A98" s="8">
        <v>96</v>
      </c>
      <c r="B98" s="9">
        <v>1811</v>
      </c>
      <c r="C98" s="9" t="str">
        <f>"张梦慧"</f>
        <v>张梦慧</v>
      </c>
      <c r="D98" s="9" t="str">
        <f>"2018011704"</f>
        <v>2018011704</v>
      </c>
      <c r="E98" s="8"/>
    </row>
    <row r="99" s="1" customFormat="1" ht="18" customHeight="1" spans="1:5">
      <c r="A99" s="8">
        <v>97</v>
      </c>
      <c r="B99" s="9">
        <v>1811</v>
      </c>
      <c r="C99" s="9" t="str">
        <f>"付贝"</f>
        <v>付贝</v>
      </c>
      <c r="D99" s="9" t="str">
        <f>"2018011703"</f>
        <v>2018011703</v>
      </c>
      <c r="E99" s="8"/>
    </row>
    <row r="100" s="1" customFormat="1" ht="18" customHeight="1" spans="1:5">
      <c r="A100" s="8">
        <v>98</v>
      </c>
      <c r="B100" s="9">
        <v>1811</v>
      </c>
      <c r="C100" s="9" t="str">
        <f>"郭曼苏"</f>
        <v>郭曼苏</v>
      </c>
      <c r="D100" s="9" t="str">
        <f>"2018011711"</f>
        <v>2018011711</v>
      </c>
      <c r="E100" s="8"/>
    </row>
    <row r="101" s="1" customFormat="1" ht="18" customHeight="1" spans="1:5">
      <c r="A101" s="8">
        <v>99</v>
      </c>
      <c r="B101" s="9">
        <v>1811</v>
      </c>
      <c r="C101" s="9" t="str">
        <f>"李雪荣"</f>
        <v>李雪荣</v>
      </c>
      <c r="D101" s="9" t="str">
        <f>"2018011529"</f>
        <v>2018011529</v>
      </c>
      <c r="E101" s="8"/>
    </row>
    <row r="102" s="1" customFormat="1" ht="18" customHeight="1" spans="1:5">
      <c r="A102" s="8">
        <v>100</v>
      </c>
      <c r="B102" s="9">
        <v>1811</v>
      </c>
      <c r="C102" s="9" t="str">
        <f>"牛婷婷"</f>
        <v>牛婷婷</v>
      </c>
      <c r="D102" s="9" t="str">
        <f>"2018011604"</f>
        <v>2018011604</v>
      </c>
      <c r="E102" s="8"/>
    </row>
    <row r="103" s="1" customFormat="1" ht="18" customHeight="1" spans="1:5">
      <c r="A103" s="8">
        <v>101</v>
      </c>
      <c r="B103" s="9">
        <v>1811</v>
      </c>
      <c r="C103" s="9" t="str">
        <f>"刘欣"</f>
        <v>刘欣</v>
      </c>
      <c r="D103" s="9" t="str">
        <f>"2018011614"</f>
        <v>2018011614</v>
      </c>
      <c r="E103" s="8"/>
    </row>
    <row r="104" s="1" customFormat="1" ht="18" customHeight="1" spans="1:5">
      <c r="A104" s="8">
        <v>102</v>
      </c>
      <c r="B104" s="9">
        <v>1812</v>
      </c>
      <c r="C104" s="9" t="str">
        <f>"陆凤"</f>
        <v>陆凤</v>
      </c>
      <c r="D104" s="9" t="str">
        <f>"2018011723"</f>
        <v>2018011723</v>
      </c>
      <c r="E104" s="8"/>
    </row>
    <row r="105" s="1" customFormat="1" ht="18" customHeight="1" spans="1:5">
      <c r="A105" s="8">
        <v>103</v>
      </c>
      <c r="B105" s="9">
        <v>1812</v>
      </c>
      <c r="C105" s="9" t="str">
        <f>"陈晶晶"</f>
        <v>陈晶晶</v>
      </c>
      <c r="D105" s="9" t="str">
        <f>"2018011813"</f>
        <v>2018011813</v>
      </c>
      <c r="E105" s="8"/>
    </row>
    <row r="106" s="1" customFormat="1" ht="18" customHeight="1" spans="1:5">
      <c r="A106" s="8">
        <v>104</v>
      </c>
      <c r="B106" s="9">
        <v>1812</v>
      </c>
      <c r="C106" s="9" t="str">
        <f>"王佳"</f>
        <v>王佳</v>
      </c>
      <c r="D106" s="9" t="str">
        <f>"2018011817"</f>
        <v>2018011817</v>
      </c>
      <c r="E106" s="8"/>
    </row>
    <row r="107" s="1" customFormat="1" ht="18" customHeight="1" spans="1:5">
      <c r="A107" s="8">
        <v>105</v>
      </c>
      <c r="B107" s="9">
        <v>1812</v>
      </c>
      <c r="C107" s="9" t="str">
        <f>"魏影"</f>
        <v>魏影</v>
      </c>
      <c r="D107" s="9" t="str">
        <f>"2018011806"</f>
        <v>2018011806</v>
      </c>
      <c r="E107" s="8"/>
    </row>
    <row r="108" s="1" customFormat="1" ht="18" customHeight="1" spans="1:5">
      <c r="A108" s="8">
        <v>106</v>
      </c>
      <c r="B108" s="9">
        <v>1812</v>
      </c>
      <c r="C108" s="9" t="str">
        <f>"侯静伟"</f>
        <v>侯静伟</v>
      </c>
      <c r="D108" s="9" t="str">
        <f>"2018011730"</f>
        <v>2018011730</v>
      </c>
      <c r="E108" s="8"/>
    </row>
    <row r="109" s="1" customFormat="1" ht="18" customHeight="1" spans="1:5">
      <c r="A109" s="8">
        <v>107</v>
      </c>
      <c r="B109" s="9">
        <v>1812</v>
      </c>
      <c r="C109" s="9" t="str">
        <f>"刘梦君"</f>
        <v>刘梦君</v>
      </c>
      <c r="D109" s="9" t="str">
        <f>"2018011801"</f>
        <v>2018011801</v>
      </c>
      <c r="E109" s="8"/>
    </row>
    <row r="110" s="1" customFormat="1" ht="18" customHeight="1" spans="1:5">
      <c r="A110" s="8">
        <v>108</v>
      </c>
      <c r="B110" s="9">
        <v>1812</v>
      </c>
      <c r="C110" s="9" t="str">
        <f>"刘敏"</f>
        <v>刘敏</v>
      </c>
      <c r="D110" s="9" t="str">
        <f>"2018011720"</f>
        <v>2018011720</v>
      </c>
      <c r="E110" s="8"/>
    </row>
    <row r="111" s="1" customFormat="1" ht="18" customHeight="1" spans="1:5">
      <c r="A111" s="8">
        <v>109</v>
      </c>
      <c r="B111" s="9">
        <v>1812</v>
      </c>
      <c r="C111" s="9" t="str">
        <f>"杨伶"</f>
        <v>杨伶</v>
      </c>
      <c r="D111" s="9" t="str">
        <f>"2018011719"</f>
        <v>2018011719</v>
      </c>
      <c r="E111" s="8"/>
    </row>
    <row r="112" s="1" customFormat="1" ht="18" customHeight="1" spans="1:5">
      <c r="A112" s="8">
        <v>110</v>
      </c>
      <c r="B112" s="9">
        <v>1812</v>
      </c>
      <c r="C112" s="9" t="str">
        <f>"刘林林"</f>
        <v>刘林林</v>
      </c>
      <c r="D112" s="9" t="str">
        <f>"2018011823"</f>
        <v>2018011823</v>
      </c>
      <c r="E112" s="8"/>
    </row>
    <row r="113" s="1" customFormat="1" ht="18" customHeight="1" spans="1:5">
      <c r="A113" s="8">
        <v>111</v>
      </c>
      <c r="B113" s="9">
        <v>1812</v>
      </c>
      <c r="C113" s="9" t="str">
        <f>"刘子靖"</f>
        <v>刘子靖</v>
      </c>
      <c r="D113" s="9" t="str">
        <f>"2018011826"</f>
        <v>2018011826</v>
      </c>
      <c r="E113" s="8"/>
    </row>
    <row r="114" s="1" customFormat="1" ht="18" customHeight="1" spans="1:5">
      <c r="A114" s="8">
        <v>112</v>
      </c>
      <c r="B114" s="9">
        <v>1813</v>
      </c>
      <c r="C114" s="9" t="str">
        <f>"田梦杰"</f>
        <v>田梦杰</v>
      </c>
      <c r="D114" s="9" t="str">
        <f>"2018011923"</f>
        <v>2018011923</v>
      </c>
      <c r="E114" s="8"/>
    </row>
    <row r="115" s="1" customFormat="1" ht="18" customHeight="1" spans="1:5">
      <c r="A115" s="8">
        <v>113</v>
      </c>
      <c r="B115" s="9">
        <v>1813</v>
      </c>
      <c r="C115" s="9" t="str">
        <f>"许凤"</f>
        <v>许凤</v>
      </c>
      <c r="D115" s="9" t="str">
        <f>"2018012003"</f>
        <v>2018012003</v>
      </c>
      <c r="E115" s="8"/>
    </row>
    <row r="116" s="1" customFormat="1" ht="18" customHeight="1" spans="1:5">
      <c r="A116" s="8">
        <v>114</v>
      </c>
      <c r="B116" s="9">
        <v>1813</v>
      </c>
      <c r="C116" s="9" t="str">
        <f>"周瑜"</f>
        <v>周瑜</v>
      </c>
      <c r="D116" s="9" t="str">
        <f>"2018011916"</f>
        <v>2018011916</v>
      </c>
      <c r="E116" s="8"/>
    </row>
    <row r="117" s="1" customFormat="1" ht="18" customHeight="1" spans="1:5">
      <c r="A117" s="8">
        <v>115</v>
      </c>
      <c r="B117" s="9">
        <v>1813</v>
      </c>
      <c r="C117" s="9" t="str">
        <f>"刘梦婷"</f>
        <v>刘梦婷</v>
      </c>
      <c r="D117" s="9" t="str">
        <f>"2018012024"</f>
        <v>2018012024</v>
      </c>
      <c r="E117" s="8"/>
    </row>
    <row r="118" s="1" customFormat="1" ht="18" customHeight="1" spans="1:5">
      <c r="A118" s="8">
        <v>116</v>
      </c>
      <c r="B118" s="9">
        <v>1813</v>
      </c>
      <c r="C118" s="9" t="str">
        <f>"管雪晴"</f>
        <v>管雪晴</v>
      </c>
      <c r="D118" s="9" t="str">
        <f>"2018011924"</f>
        <v>2018011924</v>
      </c>
      <c r="E118" s="8"/>
    </row>
    <row r="119" s="1" customFormat="1" ht="18" customHeight="1" spans="1:5">
      <c r="A119" s="8">
        <v>117</v>
      </c>
      <c r="B119" s="9">
        <v>1813</v>
      </c>
      <c r="C119" s="9" t="str">
        <f>"王婷婷"</f>
        <v>王婷婷</v>
      </c>
      <c r="D119" s="9" t="str">
        <f>"2018012026"</f>
        <v>2018012026</v>
      </c>
      <c r="E119" s="8"/>
    </row>
    <row r="120" s="1" customFormat="1" ht="18" customHeight="1" spans="1:5">
      <c r="A120" s="8">
        <v>118</v>
      </c>
      <c r="B120" s="9">
        <v>1813</v>
      </c>
      <c r="C120" s="9" t="str">
        <f>"葛然"</f>
        <v>葛然</v>
      </c>
      <c r="D120" s="9" t="str">
        <f>"2018012101"</f>
        <v>2018012101</v>
      </c>
      <c r="E120" s="8"/>
    </row>
    <row r="121" s="1" customFormat="1" ht="18" customHeight="1" spans="1:5">
      <c r="A121" s="8">
        <v>119</v>
      </c>
      <c r="B121" s="9">
        <v>1813</v>
      </c>
      <c r="C121" s="9" t="str">
        <f>"刘丽"</f>
        <v>刘丽</v>
      </c>
      <c r="D121" s="9" t="str">
        <f>"2018012007"</f>
        <v>2018012007</v>
      </c>
      <c r="E121" s="8"/>
    </row>
    <row r="122" s="1" customFormat="1" ht="18" customHeight="1" spans="1:5">
      <c r="A122" s="8">
        <v>120</v>
      </c>
      <c r="B122" s="9">
        <v>1814</v>
      </c>
      <c r="C122" s="9" t="str">
        <f>"马丹凤"</f>
        <v>马丹凤</v>
      </c>
      <c r="D122" s="9" t="str">
        <f>"2018012119"</f>
        <v>2018012119</v>
      </c>
      <c r="E122" s="8"/>
    </row>
    <row r="123" s="1" customFormat="1" ht="18" customHeight="1" spans="1:5">
      <c r="A123" s="8">
        <v>121</v>
      </c>
      <c r="B123" s="9">
        <v>1814</v>
      </c>
      <c r="C123" s="9" t="str">
        <f>"丁青青"</f>
        <v>丁青青</v>
      </c>
      <c r="D123" s="9" t="str">
        <f>"2018012117"</f>
        <v>2018012117</v>
      </c>
      <c r="E123" s="8"/>
    </row>
    <row r="124" s="1" customFormat="1" ht="18" customHeight="1" spans="1:5">
      <c r="A124" s="8">
        <v>122</v>
      </c>
      <c r="B124" s="9">
        <v>1814</v>
      </c>
      <c r="C124" s="9" t="str">
        <f>"张昭"</f>
        <v>张昭</v>
      </c>
      <c r="D124" s="9" t="str">
        <f>"2018012105"</f>
        <v>2018012105</v>
      </c>
      <c r="E124" s="8"/>
    </row>
    <row r="125" s="1" customFormat="1" ht="18" customHeight="1" spans="1:5">
      <c r="A125" s="8">
        <v>123</v>
      </c>
      <c r="B125" s="9">
        <v>1814</v>
      </c>
      <c r="C125" s="9" t="str">
        <f>"陈梅子"</f>
        <v>陈梅子</v>
      </c>
      <c r="D125" s="9" t="str">
        <f>"2018012110"</f>
        <v>2018012110</v>
      </c>
      <c r="E125" s="8"/>
    </row>
    <row r="126" s="1" customFormat="1" ht="18" customHeight="1" spans="1:5">
      <c r="A126" s="8">
        <v>124</v>
      </c>
      <c r="B126" s="9">
        <v>1814</v>
      </c>
      <c r="C126" s="9" t="str">
        <f>"蔡璐瑶"</f>
        <v>蔡璐瑶</v>
      </c>
      <c r="D126" s="9" t="str">
        <f>"2018012123"</f>
        <v>2018012123</v>
      </c>
      <c r="E126" s="8"/>
    </row>
    <row r="127" s="1" customFormat="1" ht="18" customHeight="1" spans="1:5">
      <c r="A127" s="8">
        <v>125</v>
      </c>
      <c r="B127" s="9">
        <v>1814</v>
      </c>
      <c r="C127" s="9" t="str">
        <f>"孟等等"</f>
        <v>孟等等</v>
      </c>
      <c r="D127" s="9" t="str">
        <f>"2018012128"</f>
        <v>2018012128</v>
      </c>
      <c r="E127" s="8"/>
    </row>
    <row r="128" s="1" customFormat="1" ht="18" customHeight="1" spans="1:5">
      <c r="A128" s="8">
        <v>126</v>
      </c>
      <c r="B128" s="9">
        <v>1814</v>
      </c>
      <c r="C128" s="9" t="str">
        <f>"丁敏"</f>
        <v>丁敏</v>
      </c>
      <c r="D128" s="9" t="str">
        <f>"2018012114"</f>
        <v>2018012114</v>
      </c>
      <c r="E128" s="8"/>
    </row>
    <row r="129" s="1" customFormat="1" ht="18" customHeight="1" spans="1:5">
      <c r="A129" s="8">
        <v>127</v>
      </c>
      <c r="B129" s="9">
        <v>1814</v>
      </c>
      <c r="C129" s="9" t="str">
        <f>"关静"</f>
        <v>关静</v>
      </c>
      <c r="D129" s="9" t="str">
        <f>"2018012125"</f>
        <v>2018012125</v>
      </c>
      <c r="E129" s="8"/>
    </row>
    <row r="130" s="1" customFormat="1" ht="18" customHeight="1" spans="1:5">
      <c r="A130" s="8">
        <v>128</v>
      </c>
      <c r="B130" s="9">
        <v>1814</v>
      </c>
      <c r="C130" s="9" t="str">
        <f>"邵雅芹"</f>
        <v>邵雅芹</v>
      </c>
      <c r="D130" s="9" t="str">
        <f>"2018012106"</f>
        <v>2018012106</v>
      </c>
      <c r="E130" s="8"/>
    </row>
    <row r="131" s="1" customFormat="1" ht="18" customHeight="1" spans="1:5">
      <c r="A131" s="8">
        <v>129</v>
      </c>
      <c r="B131" s="9">
        <v>1814</v>
      </c>
      <c r="C131" s="9" t="str">
        <f>"吴静"</f>
        <v>吴静</v>
      </c>
      <c r="D131" s="9" t="str">
        <f>"2018012204"</f>
        <v>2018012204</v>
      </c>
      <c r="E131" s="8"/>
    </row>
    <row r="132" s="1" customFormat="1" ht="18" customHeight="1" spans="1:5">
      <c r="A132" s="8">
        <v>130</v>
      </c>
      <c r="B132" s="9">
        <v>1814</v>
      </c>
      <c r="C132" s="9" t="str">
        <f>"宋丹妮"</f>
        <v>宋丹妮</v>
      </c>
      <c r="D132" s="9" t="str">
        <f>"2018012129"</f>
        <v>2018012129</v>
      </c>
      <c r="E132" s="8"/>
    </row>
    <row r="133" s="1" customFormat="1" ht="18" customHeight="1" spans="1:5">
      <c r="A133" s="8">
        <v>131</v>
      </c>
      <c r="B133" s="9">
        <v>1814</v>
      </c>
      <c r="C133" s="9" t="str">
        <f>"任言言"</f>
        <v>任言言</v>
      </c>
      <c r="D133" s="9" t="str">
        <f>"2018012127"</f>
        <v>2018012127</v>
      </c>
      <c r="E133" s="8"/>
    </row>
    <row r="134" s="1" customFormat="1" ht="18" customHeight="1" spans="1:5">
      <c r="A134" s="8">
        <v>132</v>
      </c>
      <c r="B134" s="9">
        <v>1815</v>
      </c>
      <c r="C134" s="9" t="str">
        <f>"耿妍妍"</f>
        <v>耿妍妍</v>
      </c>
      <c r="D134" s="9" t="str">
        <f>"2018012405"</f>
        <v>2018012405</v>
      </c>
      <c r="E134" s="8"/>
    </row>
    <row r="135" s="1" customFormat="1" ht="18" customHeight="1" spans="1:5">
      <c r="A135" s="8">
        <v>133</v>
      </c>
      <c r="B135" s="9">
        <v>1815</v>
      </c>
      <c r="C135" s="9" t="str">
        <f>"方婷婷"</f>
        <v>方婷婷</v>
      </c>
      <c r="D135" s="9" t="str">
        <f>"2018012224"</f>
        <v>2018012224</v>
      </c>
      <c r="E135" s="8"/>
    </row>
    <row r="136" s="1" customFormat="1" ht="18" customHeight="1" spans="1:5">
      <c r="A136" s="8">
        <v>134</v>
      </c>
      <c r="B136" s="9">
        <v>1815</v>
      </c>
      <c r="C136" s="9" t="str">
        <f>"徐静"</f>
        <v>徐静</v>
      </c>
      <c r="D136" s="9" t="str">
        <f>"2018012315"</f>
        <v>2018012315</v>
      </c>
      <c r="E136" s="8"/>
    </row>
    <row r="137" s="1" customFormat="1" ht="18" customHeight="1" spans="1:5">
      <c r="A137" s="8">
        <v>135</v>
      </c>
      <c r="B137" s="9">
        <v>1815</v>
      </c>
      <c r="C137" s="9" t="str">
        <f>"王凌云"</f>
        <v>王凌云</v>
      </c>
      <c r="D137" s="9" t="str">
        <f>"2018012211"</f>
        <v>2018012211</v>
      </c>
      <c r="E137" s="8"/>
    </row>
    <row r="138" s="1" customFormat="1" ht="18" customHeight="1" spans="1:5">
      <c r="A138" s="8">
        <v>136</v>
      </c>
      <c r="B138" s="9">
        <v>1815</v>
      </c>
      <c r="C138" s="9" t="str">
        <f>"黄晨旭"</f>
        <v>黄晨旭</v>
      </c>
      <c r="D138" s="9" t="str">
        <f>"2018012216"</f>
        <v>2018012216</v>
      </c>
      <c r="E138" s="8"/>
    </row>
    <row r="139" s="1" customFormat="1" ht="18" customHeight="1" spans="1:5">
      <c r="A139" s="8">
        <v>137</v>
      </c>
      <c r="B139" s="9">
        <v>1815</v>
      </c>
      <c r="C139" s="9" t="str">
        <f>"张庆庆"</f>
        <v>张庆庆</v>
      </c>
      <c r="D139" s="9" t="str">
        <f>"2018012218"</f>
        <v>2018012218</v>
      </c>
      <c r="E139" s="8"/>
    </row>
    <row r="140" s="1" customFormat="1" ht="18" customHeight="1" spans="1:5">
      <c r="A140" s="8">
        <v>138</v>
      </c>
      <c r="B140" s="9">
        <v>1815</v>
      </c>
      <c r="C140" s="9" t="str">
        <f>"刘松梅"</f>
        <v>刘松梅</v>
      </c>
      <c r="D140" s="9" t="str">
        <f>"2018012325"</f>
        <v>2018012325</v>
      </c>
      <c r="E140" s="8"/>
    </row>
    <row r="141" s="1" customFormat="1" ht="18" customHeight="1" spans="1:5">
      <c r="A141" s="8">
        <v>139</v>
      </c>
      <c r="B141" s="9">
        <v>1815</v>
      </c>
      <c r="C141" s="9" t="str">
        <f>"魏玲玲"</f>
        <v>魏玲玲</v>
      </c>
      <c r="D141" s="9" t="str">
        <f>"2018012327"</f>
        <v>2018012327</v>
      </c>
      <c r="E141" s="8"/>
    </row>
    <row r="142" s="1" customFormat="1" ht="18" customHeight="1" spans="1:5">
      <c r="A142" s="8">
        <v>140</v>
      </c>
      <c r="B142" s="9">
        <v>1815</v>
      </c>
      <c r="C142" s="9" t="str">
        <f>"康杨"</f>
        <v>康杨</v>
      </c>
      <c r="D142" s="9" t="str">
        <f>"2018012306"</f>
        <v>2018012306</v>
      </c>
      <c r="E142" s="8"/>
    </row>
    <row r="143" s="1" customFormat="1" ht="18" customHeight="1" spans="1:5">
      <c r="A143" s="8">
        <v>141</v>
      </c>
      <c r="B143" s="9">
        <v>1815</v>
      </c>
      <c r="C143" s="9" t="str">
        <f>"崔晓晴"</f>
        <v>崔晓晴</v>
      </c>
      <c r="D143" s="9" t="str">
        <f>"2018012311"</f>
        <v>2018012311</v>
      </c>
      <c r="E143" s="8"/>
    </row>
    <row r="144" s="1" customFormat="1" ht="18" customHeight="1" spans="1:5">
      <c r="A144" s="8">
        <v>142</v>
      </c>
      <c r="B144" s="9">
        <v>1815</v>
      </c>
      <c r="C144" s="9" t="str">
        <f>"刘伟欣"</f>
        <v>刘伟欣</v>
      </c>
      <c r="D144" s="9" t="str">
        <f>"2018012229"</f>
        <v>2018012229</v>
      </c>
      <c r="E144" s="8"/>
    </row>
    <row r="145" s="1" customFormat="1" ht="18" customHeight="1" spans="1:5">
      <c r="A145" s="8">
        <v>143</v>
      </c>
      <c r="B145" s="9">
        <v>1815</v>
      </c>
      <c r="C145" s="9" t="str">
        <f>"鹿紫薇"</f>
        <v>鹿紫薇</v>
      </c>
      <c r="D145" s="9" t="str">
        <f>"2018012312"</f>
        <v>2018012312</v>
      </c>
      <c r="E145" s="8"/>
    </row>
    <row r="146" s="1" customFormat="1" ht="18" customHeight="1" spans="1:5">
      <c r="A146" s="8">
        <v>144</v>
      </c>
      <c r="B146" s="9">
        <v>1816</v>
      </c>
      <c r="C146" s="9" t="str">
        <f>"王悦"</f>
        <v>王悦</v>
      </c>
      <c r="D146" s="9" t="str">
        <f>"2018012426"</f>
        <v>2018012426</v>
      </c>
      <c r="E146" s="8"/>
    </row>
    <row r="147" s="1" customFormat="1" ht="18" customHeight="1" spans="1:5">
      <c r="A147" s="8">
        <v>145</v>
      </c>
      <c r="B147" s="9">
        <v>1816</v>
      </c>
      <c r="C147" s="9" t="str">
        <f>"邹晓倩"</f>
        <v>邹晓倩</v>
      </c>
      <c r="D147" s="9" t="str">
        <f>"2018012608"</f>
        <v>2018012608</v>
      </c>
      <c r="E147" s="8"/>
    </row>
    <row r="148" s="1" customFormat="1" ht="18" customHeight="1" spans="1:5">
      <c r="A148" s="8">
        <v>146</v>
      </c>
      <c r="B148" s="9">
        <v>1816</v>
      </c>
      <c r="C148" s="9" t="str">
        <f>"程艳芝"</f>
        <v>程艳芝</v>
      </c>
      <c r="D148" s="9" t="str">
        <f>"2018012520"</f>
        <v>2018012520</v>
      </c>
      <c r="E148" s="8"/>
    </row>
    <row r="149" s="1" customFormat="1" ht="18" customHeight="1" spans="1:5">
      <c r="A149" s="8">
        <v>147</v>
      </c>
      <c r="B149" s="9">
        <v>1816</v>
      </c>
      <c r="C149" s="9" t="str">
        <f>"王惠欣"</f>
        <v>王惠欣</v>
      </c>
      <c r="D149" s="9" t="str">
        <f>"2018012425"</f>
        <v>2018012425</v>
      </c>
      <c r="E149" s="8"/>
    </row>
    <row r="150" s="1" customFormat="1" ht="18" customHeight="1" spans="1:5">
      <c r="A150" s="8">
        <v>148</v>
      </c>
      <c r="B150" s="9">
        <v>1816</v>
      </c>
      <c r="C150" s="9" t="str">
        <f>"刘亚"</f>
        <v>刘亚</v>
      </c>
      <c r="D150" s="9" t="str">
        <f>"2018012409"</f>
        <v>2018012409</v>
      </c>
      <c r="E150" s="8"/>
    </row>
    <row r="151" s="1" customFormat="1" ht="18" customHeight="1" spans="1:5">
      <c r="A151" s="8">
        <v>149</v>
      </c>
      <c r="B151" s="9">
        <v>1816</v>
      </c>
      <c r="C151" s="9" t="str">
        <f>"许威威"</f>
        <v>许威威</v>
      </c>
      <c r="D151" s="9" t="str">
        <f>"2018012504"</f>
        <v>2018012504</v>
      </c>
      <c r="E151" s="8"/>
    </row>
    <row r="152" s="1" customFormat="1" ht="18" customHeight="1" spans="1:5">
      <c r="A152" s="8">
        <v>150</v>
      </c>
      <c r="B152" s="9">
        <v>1816</v>
      </c>
      <c r="C152" s="9" t="str">
        <f>"李丹"</f>
        <v>李丹</v>
      </c>
      <c r="D152" s="9" t="str">
        <f>"2018012607"</f>
        <v>2018012607</v>
      </c>
      <c r="E152" s="8"/>
    </row>
    <row r="153" s="1" customFormat="1" ht="18" customHeight="1" spans="1:5">
      <c r="A153" s="8">
        <v>151</v>
      </c>
      <c r="B153" s="9">
        <v>1816</v>
      </c>
      <c r="C153" s="9" t="str">
        <f>"刘贝贝"</f>
        <v>刘贝贝</v>
      </c>
      <c r="D153" s="9" t="str">
        <f>"2018012416"</f>
        <v>2018012416</v>
      </c>
      <c r="E153" s="8"/>
    </row>
    <row r="154" s="1" customFormat="1" ht="18" customHeight="1" spans="1:5">
      <c r="A154" s="8">
        <v>152</v>
      </c>
      <c r="B154" s="9">
        <v>1816</v>
      </c>
      <c r="C154" s="9" t="str">
        <f>"邵素梅"</f>
        <v>邵素梅</v>
      </c>
      <c r="D154" s="9" t="str">
        <f>"2018012421"</f>
        <v>2018012421</v>
      </c>
      <c r="E154" s="8"/>
    </row>
    <row r="155" s="1" customFormat="1" ht="18" customHeight="1" spans="1:5">
      <c r="A155" s="8">
        <v>153</v>
      </c>
      <c r="B155" s="9">
        <v>1816</v>
      </c>
      <c r="C155" s="9" t="str">
        <f>"刘培培"</f>
        <v>刘培培</v>
      </c>
      <c r="D155" s="9" t="str">
        <f>"2018012521"</f>
        <v>2018012521</v>
      </c>
      <c r="E155" s="8"/>
    </row>
    <row r="156" s="1" customFormat="1" ht="18" customHeight="1" spans="1:5">
      <c r="A156" s="8">
        <v>154</v>
      </c>
      <c r="B156" s="9">
        <v>1816</v>
      </c>
      <c r="C156" s="9" t="str">
        <f>"张国翠"</f>
        <v>张国翠</v>
      </c>
      <c r="D156" s="9" t="str">
        <f>"2018012611"</f>
        <v>2018012611</v>
      </c>
      <c r="E156" s="8"/>
    </row>
    <row r="157" s="1" customFormat="1" ht="18" customHeight="1" spans="1:5">
      <c r="A157" s="8">
        <v>155</v>
      </c>
      <c r="B157" s="9">
        <v>1816</v>
      </c>
      <c r="C157" s="9" t="str">
        <f>"孙闪闪"</f>
        <v>孙闪闪</v>
      </c>
      <c r="D157" s="9" t="str">
        <f>"2018012606"</f>
        <v>2018012606</v>
      </c>
      <c r="E157" s="8"/>
    </row>
    <row r="158" s="1" customFormat="1" ht="18" customHeight="1" spans="1:5">
      <c r="A158" s="8">
        <v>156</v>
      </c>
      <c r="B158" s="9">
        <v>1817</v>
      </c>
      <c r="C158" s="9" t="str">
        <f>"马丽"</f>
        <v>马丽</v>
      </c>
      <c r="D158" s="9" t="str">
        <f>"2018012626"</f>
        <v>2018012626</v>
      </c>
      <c r="E158" s="8"/>
    </row>
    <row r="159" s="1" customFormat="1" ht="18" customHeight="1" spans="1:5">
      <c r="A159" s="8">
        <v>157</v>
      </c>
      <c r="B159" s="9">
        <v>1817</v>
      </c>
      <c r="C159" s="9" t="str">
        <f>"刘丽娜"</f>
        <v>刘丽娜</v>
      </c>
      <c r="D159" s="9" t="str">
        <f>"2018012704"</f>
        <v>2018012704</v>
      </c>
      <c r="E159" s="8"/>
    </row>
    <row r="160" s="1" customFormat="1" ht="18" customHeight="1" spans="1:5">
      <c r="A160" s="8">
        <v>158</v>
      </c>
      <c r="B160" s="9">
        <v>1817</v>
      </c>
      <c r="C160" s="9" t="str">
        <f>"王珂"</f>
        <v>王珂</v>
      </c>
      <c r="D160" s="9" t="str">
        <f>"2018012707"</f>
        <v>2018012707</v>
      </c>
      <c r="E160" s="8"/>
    </row>
    <row r="161" s="1" customFormat="1" ht="18" customHeight="1" spans="1:5">
      <c r="A161" s="8">
        <v>159</v>
      </c>
      <c r="B161" s="9">
        <v>1817</v>
      </c>
      <c r="C161" s="9" t="str">
        <f>"王艳秋"</f>
        <v>王艳秋</v>
      </c>
      <c r="D161" s="9" t="str">
        <f>"2018012706"</f>
        <v>2018012706</v>
      </c>
      <c r="E161" s="8"/>
    </row>
    <row r="162" s="1" customFormat="1" ht="18" customHeight="1" spans="1:5">
      <c r="A162" s="8">
        <v>160</v>
      </c>
      <c r="B162" s="9">
        <v>1817</v>
      </c>
      <c r="C162" s="9" t="str">
        <f>"丁雯雯"</f>
        <v>丁雯雯</v>
      </c>
      <c r="D162" s="9" t="str">
        <f>"2018012618"</f>
        <v>2018012618</v>
      </c>
      <c r="E162" s="8"/>
    </row>
    <row r="163" s="1" customFormat="1" ht="18" customHeight="1" spans="1:5">
      <c r="A163" s="8">
        <v>161</v>
      </c>
      <c r="B163" s="9">
        <v>1817</v>
      </c>
      <c r="C163" s="9" t="str">
        <f>"朱天奇"</f>
        <v>朱天奇</v>
      </c>
      <c r="D163" s="9" t="str">
        <f>"2018012705"</f>
        <v>2018012705</v>
      </c>
      <c r="E163" s="8"/>
    </row>
    <row r="164" s="1" customFormat="1" ht="18" customHeight="1" spans="1:5">
      <c r="A164" s="8">
        <v>162</v>
      </c>
      <c r="B164" s="9">
        <v>1817</v>
      </c>
      <c r="C164" s="9" t="str">
        <f>"张娜"</f>
        <v>张娜</v>
      </c>
      <c r="D164" s="9" t="str">
        <f>"2018012614"</f>
        <v>2018012614</v>
      </c>
      <c r="E164" s="8"/>
    </row>
    <row r="165" s="1" customFormat="1" ht="18" customHeight="1" spans="1:5">
      <c r="A165" s="8">
        <v>163</v>
      </c>
      <c r="B165" s="9">
        <v>1817</v>
      </c>
      <c r="C165" s="9" t="str">
        <f>"徐慧紫"</f>
        <v>徐慧紫</v>
      </c>
      <c r="D165" s="9" t="str">
        <f>"2018012613"</f>
        <v>2018012613</v>
      </c>
      <c r="E165" s="8"/>
    </row>
    <row r="166" s="1" customFormat="1" ht="18" customHeight="1" spans="1:5">
      <c r="A166" s="8">
        <v>164</v>
      </c>
      <c r="B166" s="9">
        <v>1817</v>
      </c>
      <c r="C166" s="9" t="str">
        <f>"张子楠"</f>
        <v>张子楠</v>
      </c>
      <c r="D166" s="9" t="str">
        <f>"2018012629"</f>
        <v>2018012629</v>
      </c>
      <c r="E166" s="8"/>
    </row>
    <row r="167" s="1" customFormat="1" ht="18" customHeight="1" spans="1:5">
      <c r="A167" s="8">
        <v>165</v>
      </c>
      <c r="B167" s="9">
        <v>1818</v>
      </c>
      <c r="C167" s="9" t="str">
        <f>"侯莉"</f>
        <v>侯莉</v>
      </c>
      <c r="D167" s="9" t="str">
        <f>"2018012715"</f>
        <v>2018012715</v>
      </c>
      <c r="E167" s="8"/>
    </row>
    <row r="168" s="1" customFormat="1" ht="18" customHeight="1" spans="1:5">
      <c r="A168" s="8">
        <v>166</v>
      </c>
      <c r="B168" s="9">
        <v>1818</v>
      </c>
      <c r="C168" s="9" t="str">
        <f>"武匡迪"</f>
        <v>武匡迪</v>
      </c>
      <c r="D168" s="9" t="str">
        <f>"2018012709"</f>
        <v>2018012709</v>
      </c>
      <c r="E168" s="8"/>
    </row>
    <row r="169" s="1" customFormat="1" ht="18" customHeight="1" spans="1:5">
      <c r="A169" s="8">
        <v>167</v>
      </c>
      <c r="B169" s="9">
        <v>1818</v>
      </c>
      <c r="C169" s="9" t="str">
        <f>"童雨"</f>
        <v>童雨</v>
      </c>
      <c r="D169" s="9" t="str">
        <f>"2018012720"</f>
        <v>2018012720</v>
      </c>
      <c r="E169" s="8"/>
    </row>
    <row r="170" s="1" customFormat="1" ht="18" customHeight="1" spans="1:5">
      <c r="A170" s="8">
        <v>168</v>
      </c>
      <c r="B170" s="9">
        <v>1818</v>
      </c>
      <c r="C170" s="9" t="str">
        <f>"李娟"</f>
        <v>李娟</v>
      </c>
      <c r="D170" s="9" t="str">
        <f>"2018012719"</f>
        <v>2018012719</v>
      </c>
      <c r="E170" s="8"/>
    </row>
    <row r="171" s="1" customFormat="1" ht="18" customHeight="1" spans="1:5">
      <c r="A171" s="8">
        <v>169</v>
      </c>
      <c r="B171" s="9">
        <v>1818</v>
      </c>
      <c r="C171" s="9" t="str">
        <f>"王小梅"</f>
        <v>王小梅</v>
      </c>
      <c r="D171" s="9" t="str">
        <f>"2018012730"</f>
        <v>2018012730</v>
      </c>
      <c r="E171" s="8"/>
    </row>
    <row r="172" s="1" customFormat="1" ht="18" customHeight="1" spans="1:5">
      <c r="A172" s="8">
        <v>170</v>
      </c>
      <c r="B172" s="9">
        <v>1819</v>
      </c>
      <c r="C172" s="9" t="str">
        <f>"何珊"</f>
        <v>何珊</v>
      </c>
      <c r="D172" s="9" t="str">
        <f>"2018012809"</f>
        <v>2018012809</v>
      </c>
      <c r="E172" s="8"/>
    </row>
    <row r="173" s="1" customFormat="1" ht="18" customHeight="1" spans="1:5">
      <c r="A173" s="8">
        <v>171</v>
      </c>
      <c r="B173" s="9">
        <v>1819</v>
      </c>
      <c r="C173" s="9" t="str">
        <f>"葛笑笑"</f>
        <v>葛笑笑</v>
      </c>
      <c r="D173" s="9" t="str">
        <f>"2018012821"</f>
        <v>2018012821</v>
      </c>
      <c r="E173" s="8"/>
    </row>
    <row r="174" s="1" customFormat="1" ht="18" customHeight="1" spans="1:5">
      <c r="A174" s="8">
        <v>172</v>
      </c>
      <c r="B174" s="9">
        <v>1819</v>
      </c>
      <c r="C174" s="9" t="str">
        <f>"郭从"</f>
        <v>郭从</v>
      </c>
      <c r="D174" s="9" t="str">
        <f>"2018012816"</f>
        <v>2018012816</v>
      </c>
      <c r="E174" s="8"/>
    </row>
    <row r="175" s="1" customFormat="1" ht="18" customHeight="1" spans="1:5">
      <c r="A175" s="8">
        <v>173</v>
      </c>
      <c r="B175" s="9">
        <v>1819</v>
      </c>
      <c r="C175" s="9" t="str">
        <f>"姜小琦"</f>
        <v>姜小琦</v>
      </c>
      <c r="D175" s="9" t="str">
        <f>"2018012815"</f>
        <v>2018012815</v>
      </c>
      <c r="E175" s="8"/>
    </row>
    <row r="176" s="1" customFormat="1" ht="18" customHeight="1" spans="1:5">
      <c r="A176" s="8">
        <v>174</v>
      </c>
      <c r="B176" s="9">
        <v>1820</v>
      </c>
      <c r="C176" s="9" t="str">
        <f>"范聪慧"</f>
        <v>范聪慧</v>
      </c>
      <c r="D176" s="9" t="str">
        <f>"2018013019"</f>
        <v>2018013019</v>
      </c>
      <c r="E176" s="8"/>
    </row>
    <row r="177" s="1" customFormat="1" ht="18" customHeight="1" spans="1:5">
      <c r="A177" s="8">
        <v>175</v>
      </c>
      <c r="B177" s="9">
        <v>1820</v>
      </c>
      <c r="C177" s="9" t="str">
        <f>"袁迎迎"</f>
        <v>袁迎迎</v>
      </c>
      <c r="D177" s="9" t="str">
        <f>"2018012907"</f>
        <v>2018012907</v>
      </c>
      <c r="E177" s="8"/>
    </row>
    <row r="178" s="1" customFormat="1" ht="18" customHeight="1" spans="1:5">
      <c r="A178" s="8">
        <v>176</v>
      </c>
      <c r="B178" s="9">
        <v>1820</v>
      </c>
      <c r="C178" s="9" t="str">
        <f>"张春美"</f>
        <v>张春美</v>
      </c>
      <c r="D178" s="9" t="str">
        <f>"2018013206"</f>
        <v>2018013206</v>
      </c>
      <c r="E178" s="8"/>
    </row>
    <row r="179" s="1" customFormat="1" ht="18" customHeight="1" spans="1:5">
      <c r="A179" s="8">
        <v>177</v>
      </c>
      <c r="B179" s="9">
        <v>1820</v>
      </c>
      <c r="C179" s="9" t="str">
        <f>"武培培"</f>
        <v>武培培</v>
      </c>
      <c r="D179" s="9" t="str">
        <f>"2018012905"</f>
        <v>2018012905</v>
      </c>
      <c r="E179" s="8"/>
    </row>
    <row r="180" s="1" customFormat="1" ht="18" customHeight="1" spans="1:5">
      <c r="A180" s="8">
        <v>178</v>
      </c>
      <c r="B180" s="9">
        <v>1820</v>
      </c>
      <c r="C180" s="9" t="str">
        <f>"张巧云"</f>
        <v>张巧云</v>
      </c>
      <c r="D180" s="9" t="str">
        <f>"2018012908"</f>
        <v>2018012908</v>
      </c>
      <c r="E180" s="8"/>
    </row>
    <row r="181" s="1" customFormat="1" ht="18" customHeight="1" spans="1:5">
      <c r="A181" s="8">
        <v>179</v>
      </c>
      <c r="B181" s="9">
        <v>1820</v>
      </c>
      <c r="C181" s="9" t="str">
        <f>"李晓芹"</f>
        <v>李晓芹</v>
      </c>
      <c r="D181" s="9" t="str">
        <f>"2018013118"</f>
        <v>2018013118</v>
      </c>
      <c r="E181" s="8"/>
    </row>
    <row r="182" s="1" customFormat="1" ht="18" customHeight="1" spans="1:5">
      <c r="A182" s="8">
        <v>180</v>
      </c>
      <c r="B182" s="9">
        <v>1821</v>
      </c>
      <c r="C182" s="9" t="str">
        <f>"王倩"</f>
        <v>王倩</v>
      </c>
      <c r="D182" s="9" t="str">
        <f>"2018013429"</f>
        <v>2018013429</v>
      </c>
      <c r="E182" s="8"/>
    </row>
    <row r="183" s="1" customFormat="1" ht="18" customHeight="1" spans="1:5">
      <c r="A183" s="8">
        <v>181</v>
      </c>
      <c r="B183" s="9">
        <v>1821</v>
      </c>
      <c r="C183" s="9" t="str">
        <f>"邵润秋"</f>
        <v>邵润秋</v>
      </c>
      <c r="D183" s="9" t="str">
        <f>"2018013230"</f>
        <v>2018013230</v>
      </c>
      <c r="E183" s="8"/>
    </row>
    <row r="184" s="1" customFormat="1" ht="18" customHeight="1" spans="1:5">
      <c r="A184" s="8">
        <v>182</v>
      </c>
      <c r="B184" s="9">
        <v>1821</v>
      </c>
      <c r="C184" s="9" t="str">
        <f>"王敏"</f>
        <v>王敏</v>
      </c>
      <c r="D184" s="9" t="str">
        <f>"2018013409"</f>
        <v>2018013409</v>
      </c>
      <c r="E184" s="8"/>
    </row>
    <row r="185" s="1" customFormat="1" ht="18" customHeight="1" spans="1:5">
      <c r="A185" s="8">
        <v>183</v>
      </c>
      <c r="B185" s="9">
        <v>1821</v>
      </c>
      <c r="C185" s="9" t="str">
        <f>"庞冰心"</f>
        <v>庞冰心</v>
      </c>
      <c r="D185" s="9" t="str">
        <f>"2018013425"</f>
        <v>2018013425</v>
      </c>
      <c r="E185" s="8"/>
    </row>
    <row r="186" s="1" customFormat="1" ht="18" customHeight="1" spans="1:5">
      <c r="A186" s="8">
        <v>184</v>
      </c>
      <c r="B186" s="9">
        <v>1821</v>
      </c>
      <c r="C186" s="9" t="str">
        <f>"贾雪"</f>
        <v>贾雪</v>
      </c>
      <c r="D186" s="9" t="str">
        <f>"2018013307"</f>
        <v>2018013307</v>
      </c>
      <c r="E186" s="8"/>
    </row>
    <row r="187" s="1" customFormat="1" ht="18" customHeight="1" spans="1:5">
      <c r="A187" s="8">
        <v>185</v>
      </c>
      <c r="B187" s="9">
        <v>1821</v>
      </c>
      <c r="C187" s="9" t="str">
        <f>"魏露"</f>
        <v>魏露</v>
      </c>
      <c r="D187" s="9" t="str">
        <f>"2018013422"</f>
        <v>2018013422</v>
      </c>
      <c r="E187" s="8"/>
    </row>
    <row r="188" s="1" customFormat="1" ht="18" customHeight="1" spans="1:5">
      <c r="A188" s="8">
        <v>186</v>
      </c>
      <c r="B188" s="9">
        <v>1822</v>
      </c>
      <c r="C188" s="9" t="str">
        <f>"金铭"</f>
        <v>金铭</v>
      </c>
      <c r="D188" s="9" t="str">
        <f>"2018013522"</f>
        <v>2018013522</v>
      </c>
      <c r="E188" s="8"/>
    </row>
    <row r="189" s="1" customFormat="1" ht="18" customHeight="1" spans="1:5">
      <c r="A189" s="8">
        <v>187</v>
      </c>
      <c r="B189" s="9">
        <v>1822</v>
      </c>
      <c r="C189" s="9" t="str">
        <f>"张蒙"</f>
        <v>张蒙</v>
      </c>
      <c r="D189" s="9" t="str">
        <f>"2018013611"</f>
        <v>2018013611</v>
      </c>
      <c r="E189" s="8"/>
    </row>
    <row r="190" s="1" customFormat="1" ht="18" customHeight="1" spans="1:5">
      <c r="A190" s="8">
        <v>188</v>
      </c>
      <c r="B190" s="9">
        <v>1822</v>
      </c>
      <c r="C190" s="9" t="str">
        <f>"孙真真"</f>
        <v>孙真真</v>
      </c>
      <c r="D190" s="9" t="str">
        <f>"2018013703"</f>
        <v>2018013703</v>
      </c>
      <c r="E190" s="8"/>
    </row>
    <row r="191" s="1" customFormat="1" ht="18" customHeight="1" spans="1:5">
      <c r="A191" s="8">
        <v>189</v>
      </c>
      <c r="B191" s="9">
        <v>1822</v>
      </c>
      <c r="C191" s="9" t="str">
        <f>"陆毛妮"</f>
        <v>陆毛妮</v>
      </c>
      <c r="D191" s="9" t="str">
        <f>"2018013527"</f>
        <v>2018013527</v>
      </c>
      <c r="E191" s="8"/>
    </row>
    <row r="192" s="1" customFormat="1" ht="18" customHeight="1" spans="1:5">
      <c r="A192" s="8">
        <v>190</v>
      </c>
      <c r="B192" s="9">
        <v>1822</v>
      </c>
      <c r="C192" s="9" t="str">
        <f>"李晓燕"</f>
        <v>李晓燕</v>
      </c>
      <c r="D192" s="9" t="str">
        <f>"2018013526"</f>
        <v>2018013526</v>
      </c>
      <c r="E192" s="8"/>
    </row>
    <row r="193" s="1" customFormat="1" ht="18" customHeight="1" spans="1:5">
      <c r="A193" s="8">
        <v>191</v>
      </c>
      <c r="B193" s="9">
        <v>1822</v>
      </c>
      <c r="C193" s="9" t="str">
        <f>"何席艳"</f>
        <v>何席艳</v>
      </c>
      <c r="D193" s="9" t="str">
        <f>"2018013720"</f>
        <v>2018013720</v>
      </c>
      <c r="E193" s="8"/>
    </row>
    <row r="194" s="1" customFormat="1" ht="18" customHeight="1" spans="1:5">
      <c r="A194" s="8">
        <v>192</v>
      </c>
      <c r="B194" s="9">
        <v>1822</v>
      </c>
      <c r="C194" s="9" t="str">
        <f>"徐曼"</f>
        <v>徐曼</v>
      </c>
      <c r="D194" s="9" t="str">
        <f>"2018013718"</f>
        <v>2018013718</v>
      </c>
      <c r="E194" s="8"/>
    </row>
  </sheetData>
  <mergeCells count="1">
    <mergeCell ref="A1:E1"/>
  </mergeCells>
  <pageMargins left="1.10138888888889" right="0.700694444444445" top="0.275" bottom="0.432638888888889" header="0.275" footer="0.2361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教育局5050-7</cp:lastModifiedBy>
  <dcterms:created xsi:type="dcterms:W3CDTF">2017-08-22T12:36:00Z</dcterms:created>
  <dcterms:modified xsi:type="dcterms:W3CDTF">2018-08-13T10:00:32Z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